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i unidad/Review CRISPR-Dx/"/>
    </mc:Choice>
  </mc:AlternateContent>
  <xr:revisionPtr revIDLastSave="0" documentId="13_ncr:1_{27F3FDC8-3CBC-5C43-8249-93CC27164C6F}" xr6:coauthVersionLast="45" xr6:coauthVersionMax="45" xr10:uidLastSave="{00000000-0000-0000-0000-000000000000}"/>
  <bookViews>
    <workbookView xWindow="1180" yWindow="1460" windowWidth="27240" windowHeight="16040" xr2:uid="{71F7C4E4-F3E5-0F4E-9C39-90C2CE37F0C2}"/>
  </bookViews>
  <sheets>
    <sheet name="CRISPR-CAS METHODS_SARS-COV-2" sheetId="1" r:id="rId1"/>
  </sheets>
  <definedNames>
    <definedName name="_xlnm._FilterDatabase" localSheetId="0" hidden="1">'CRISPR-CAS METHODS_SARS-COV-2'!$A$2:$AV$2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3" i="1"/>
  <c r="AG43" i="1"/>
  <c r="AN43" i="1"/>
  <c r="AP43" i="1"/>
  <c r="AR43" i="1"/>
  <c r="AT43" i="1"/>
  <c r="AT34" i="1"/>
  <c r="AR34" i="1"/>
  <c r="AP34" i="1"/>
  <c r="AG34" i="1"/>
  <c r="AN34" i="1"/>
  <c r="AT28" i="1"/>
  <c r="AR28" i="1"/>
  <c r="AP28" i="1"/>
  <c r="AN28" i="1"/>
  <c r="AT35" i="1"/>
  <c r="AR35" i="1"/>
  <c r="AP35" i="1"/>
  <c r="AG35" i="1"/>
  <c r="AN35" i="1"/>
  <c r="AT13" i="1"/>
  <c r="AR13" i="1"/>
  <c r="AP13" i="1"/>
  <c r="AG13" i="1"/>
  <c r="AN13" i="1"/>
  <c r="AT29" i="1"/>
  <c r="AR29" i="1"/>
  <c r="AP29" i="1"/>
  <c r="AN29" i="1"/>
  <c r="AT16" i="1"/>
  <c r="AR16" i="1"/>
  <c r="AP16" i="1"/>
  <c r="AG16" i="1"/>
  <c r="AN16" i="1"/>
  <c r="AT24" i="1"/>
  <c r="AR24" i="1"/>
  <c r="AP24" i="1"/>
  <c r="AG24" i="1"/>
  <c r="AN24" i="1"/>
  <c r="AT41" i="1"/>
  <c r="AR41" i="1"/>
  <c r="AP41" i="1"/>
  <c r="AG41" i="1"/>
  <c r="AN41" i="1"/>
  <c r="AT38" i="1"/>
  <c r="AR38" i="1"/>
  <c r="AP38" i="1"/>
  <c r="AG38" i="1"/>
  <c r="AN38" i="1"/>
  <c r="AT19" i="1"/>
  <c r="AR19" i="1"/>
  <c r="AP19" i="1"/>
  <c r="AN19" i="1"/>
  <c r="AT40" i="1"/>
  <c r="AR40" i="1"/>
  <c r="AP40" i="1"/>
  <c r="AG40" i="1"/>
  <c r="AN40" i="1"/>
  <c r="AT14" i="1"/>
  <c r="AR14" i="1"/>
  <c r="AP14" i="1"/>
  <c r="AG14" i="1"/>
  <c r="AN14" i="1"/>
  <c r="AT30" i="1"/>
  <c r="AR30" i="1"/>
  <c r="AP30" i="1"/>
  <c r="AG30" i="1"/>
  <c r="AN30" i="1"/>
  <c r="AT22" i="1"/>
  <c r="AR22" i="1"/>
  <c r="AP22" i="1"/>
  <c r="AG22" i="1"/>
  <c r="AN22" i="1"/>
  <c r="AT33" i="1"/>
  <c r="AR33" i="1"/>
  <c r="AP33" i="1"/>
  <c r="AG33" i="1"/>
  <c r="AN33" i="1"/>
  <c r="AT10" i="1"/>
  <c r="AR10" i="1"/>
  <c r="AP10" i="1"/>
  <c r="AG10" i="1"/>
  <c r="AN10" i="1"/>
  <c r="AT37" i="1"/>
  <c r="AR37" i="1"/>
  <c r="AP37" i="1"/>
  <c r="AG37" i="1"/>
  <c r="AN37" i="1"/>
  <c r="AT36" i="1"/>
  <c r="AR36" i="1"/>
  <c r="AP36" i="1"/>
  <c r="AG36" i="1"/>
  <c r="AN36" i="1"/>
  <c r="AT9" i="1"/>
  <c r="AR9" i="1"/>
  <c r="AP9" i="1"/>
  <c r="AG9" i="1"/>
  <c r="AN9" i="1"/>
  <c r="AT8" i="1"/>
  <c r="AR8" i="1"/>
  <c r="AP8" i="1"/>
  <c r="AG8" i="1"/>
  <c r="AN8" i="1"/>
  <c r="AT42" i="1"/>
  <c r="AR42" i="1"/>
  <c r="AP42" i="1"/>
  <c r="AG42" i="1"/>
  <c r="AN42" i="1"/>
  <c r="AT7" i="1"/>
  <c r="AR7" i="1"/>
  <c r="AP7" i="1"/>
  <c r="AG7" i="1"/>
  <c r="AN7" i="1"/>
  <c r="AT27" i="1"/>
  <c r="AR27" i="1"/>
  <c r="AP27" i="1"/>
  <c r="AG27" i="1"/>
  <c r="AN27" i="1"/>
  <c r="AT31" i="1"/>
  <c r="AR31" i="1"/>
  <c r="AP31" i="1"/>
  <c r="AG31" i="1"/>
  <c r="AN31" i="1"/>
  <c r="AT39" i="1"/>
  <c r="AR39" i="1"/>
  <c r="AP39" i="1"/>
  <c r="AG39" i="1"/>
  <c r="AN39" i="1"/>
  <c r="AT11" i="1"/>
  <c r="AR11" i="1"/>
  <c r="AP11" i="1"/>
  <c r="AG11" i="1"/>
  <c r="AN11" i="1"/>
  <c r="AT12" i="1"/>
  <c r="AR12" i="1"/>
  <c r="AP12" i="1"/>
  <c r="AG12" i="1"/>
  <c r="AN12" i="1"/>
  <c r="AT32" i="1"/>
  <c r="AR32" i="1"/>
  <c r="AP32" i="1"/>
  <c r="AG32" i="1"/>
  <c r="AN32" i="1"/>
  <c r="AT25" i="1"/>
  <c r="AR25" i="1"/>
  <c r="AP25" i="1"/>
  <c r="AG25" i="1"/>
  <c r="AN25" i="1"/>
  <c r="AT5" i="1"/>
  <c r="AR5" i="1"/>
  <c r="AP5" i="1"/>
  <c r="AG5" i="1"/>
  <c r="AN5" i="1"/>
  <c r="AT21" i="1"/>
  <c r="AR21" i="1"/>
  <c r="AP21" i="1"/>
  <c r="AG21" i="1"/>
  <c r="AN21" i="1"/>
  <c r="AT4" i="1"/>
  <c r="AR4" i="1"/>
  <c r="AP4" i="1"/>
  <c r="AG4" i="1"/>
  <c r="AN4" i="1"/>
  <c r="AT15" i="1"/>
  <c r="AR15" i="1"/>
  <c r="AP15" i="1"/>
  <c r="AG15" i="1"/>
  <c r="AN15" i="1"/>
  <c r="AT23" i="1"/>
  <c r="AR23" i="1"/>
  <c r="AP23" i="1"/>
  <c r="AG23" i="1"/>
  <c r="AN23" i="1"/>
  <c r="AT17" i="1"/>
  <c r="AR17" i="1"/>
  <c r="AP17" i="1"/>
  <c r="AG17" i="1"/>
  <c r="AN17" i="1"/>
  <c r="AT26" i="1"/>
  <c r="AR26" i="1"/>
  <c r="AP26" i="1"/>
  <c r="AG26" i="1"/>
  <c r="AN26" i="1"/>
  <c r="AT20" i="1"/>
  <c r="AR20" i="1"/>
  <c r="AP20" i="1"/>
  <c r="AN20" i="1"/>
  <c r="AT18" i="1"/>
  <c r="AR18" i="1"/>
  <c r="AP18" i="1"/>
  <c r="AG18" i="1"/>
  <c r="AN18" i="1"/>
  <c r="AT44" i="1"/>
  <c r="AR44" i="1"/>
  <c r="AP44" i="1"/>
  <c r="AG44" i="1"/>
  <c r="AN44" i="1"/>
  <c r="AT6" i="1"/>
  <c r="AR6" i="1"/>
  <c r="AP6" i="1"/>
  <c r="AG6" i="1"/>
  <c r="AN6" i="1"/>
  <c r="AT3" i="1"/>
  <c r="AR3" i="1"/>
  <c r="AP3" i="1"/>
  <c r="AG3" i="1"/>
  <c r="AN3" i="1"/>
  <c r="AU43" i="1" l="1"/>
  <c r="AU3" i="1"/>
  <c r="AU25" i="1"/>
  <c r="AU13" i="1"/>
  <c r="AU28" i="1"/>
  <c r="AU17" i="1"/>
  <c r="AU21" i="1"/>
  <c r="AU6" i="1"/>
  <c r="AU44" i="1"/>
  <c r="AU20" i="1"/>
  <c r="AU26" i="1"/>
  <c r="AU15" i="1"/>
  <c r="AU4" i="1"/>
  <c r="AU32" i="1"/>
  <c r="AU39" i="1"/>
  <c r="AU7" i="1"/>
  <c r="AU42" i="1"/>
  <c r="AU36" i="1"/>
  <c r="AU37" i="1"/>
  <c r="AU22" i="1"/>
  <c r="AU30" i="1"/>
  <c r="AU19" i="1"/>
  <c r="AU38" i="1"/>
  <c r="AU16" i="1"/>
  <c r="AU29" i="1"/>
  <c r="AU34" i="1"/>
  <c r="AU18" i="1"/>
  <c r="AU23" i="1"/>
  <c r="AU5" i="1"/>
  <c r="AU12" i="1"/>
  <c r="AU11" i="1"/>
  <c r="AU31" i="1"/>
  <c r="AU27" i="1"/>
  <c r="AU8" i="1"/>
  <c r="AU9" i="1"/>
  <c r="AU10" i="1"/>
  <c r="AU33" i="1"/>
  <c r="AU14" i="1"/>
  <c r="AU40" i="1"/>
  <c r="AU41" i="1"/>
  <c r="AU24" i="1"/>
  <c r="AU35" i="1"/>
</calcChain>
</file>

<file path=xl/sharedStrings.xml><?xml version="1.0" encoding="utf-8"?>
<sst xmlns="http://schemas.openxmlformats.org/spreadsheetml/2006/main" count="987" uniqueCount="331">
  <si>
    <t>Acronym</t>
  </si>
  <si>
    <t>Read-Out</t>
  </si>
  <si>
    <t>Total time (min)</t>
  </si>
  <si>
    <t>Targeted gene(s)</t>
  </si>
  <si>
    <t>Used samples</t>
  </si>
  <si>
    <t>Clinical samples?</t>
  </si>
  <si>
    <t>Origin components</t>
  </si>
  <si>
    <t>Fabrication</t>
  </si>
  <si>
    <t>Temp (°C)</t>
  </si>
  <si>
    <t>RNP ratio</t>
  </si>
  <si>
    <t>Probe(s)</t>
  </si>
  <si>
    <t>Probe Conc (nM)</t>
  </si>
  <si>
    <t>One-pot</t>
  </si>
  <si>
    <t>Vol Rx Cas (uL)</t>
  </si>
  <si>
    <t>LoD (c/uL)</t>
  </si>
  <si>
    <t>LoD (c/rx)</t>
  </si>
  <si>
    <t>Specificity (%)</t>
  </si>
  <si>
    <t>Sensitivity (%)</t>
  </si>
  <si>
    <t>Clinical Sample</t>
  </si>
  <si>
    <t>Digital CRISPR/Cas-Assisted Assay for Rapid and Sensitive Detection of SARS-CoV-2</t>
  </si>
  <si>
    <t>Digitization-Enhanced CRISPR/Cas-Assisted One-Pot Virus
detection</t>
  </si>
  <si>
    <t>deCOViD</t>
  </si>
  <si>
    <t>RT-RPA</t>
  </si>
  <si>
    <t>LbCas12a</t>
  </si>
  <si>
    <t>Fluorescence</t>
  </si>
  <si>
    <t>ORF 1ab, E, N</t>
  </si>
  <si>
    <t>N</t>
  </si>
  <si>
    <t>Nasopharyngeal swabs. Synthetic RNA</t>
  </si>
  <si>
    <t>release</t>
  </si>
  <si>
    <t>Commercial</t>
  </si>
  <si>
    <t>TwistDx</t>
  </si>
  <si>
    <t>Portable</t>
  </si>
  <si>
    <t>Nasopharyngeal swabs</t>
  </si>
  <si>
    <t>Fluorescence polarization system for rapid COVID-19 diagnosis</t>
  </si>
  <si>
    <t>CRISPR Optical Detection of Anisotropy</t>
  </si>
  <si>
    <t>CODA</t>
  </si>
  <si>
    <t>Fluorescence anisotropy</t>
  </si>
  <si>
    <t>N1, N2, RP30 (internal control)</t>
  </si>
  <si>
    <t>Synt RNA, RNA extrated from patient swab samples</t>
  </si>
  <si>
    <t>extraction</t>
  </si>
  <si>
    <t>Bioneer</t>
  </si>
  <si>
    <t>N1, N2</t>
  </si>
  <si>
    <t>An ultrasensitive, rapid, and portable coronavirus SARS-CoV-2 sequence detection method based on CRISPR-Cas12</t>
  </si>
  <si>
    <t>NA</t>
  </si>
  <si>
    <t>RdRp, ORF1b and ORF1ab</t>
  </si>
  <si>
    <t>Synthetic RNA, Synt RNA spiked in saliva samples</t>
  </si>
  <si>
    <t>NR</t>
  </si>
  <si>
    <t>Electric field-driven microfluidics for rapid CRISPR-based diagnostics and its application to detection of SARS-CoV-2</t>
  </si>
  <si>
    <t>Isotachophoresis-mediated CRISPR–Cas12 DNA Detection</t>
  </si>
  <si>
    <t>ITP-CRISPR assay</t>
  </si>
  <si>
    <t>RT-LAMP</t>
  </si>
  <si>
    <t>N, E, RNase P (control)</t>
  </si>
  <si>
    <t>N, E</t>
  </si>
  <si>
    <t>Nasopharyngeal swab</t>
  </si>
  <si>
    <t>NEB</t>
  </si>
  <si>
    <t>Lab</t>
  </si>
  <si>
    <t>An engineered CRISPR-Cas12a variant and DNA-RNA hybrid guides enable robust and rapid COVID-19 testing</t>
  </si>
  <si>
    <t>Variant Nucleotide Guard</t>
  </si>
  <si>
    <t>VaNGuard</t>
  </si>
  <si>
    <t>LbCas12a / AsCas12a / enAsCas12a (clin)</t>
  </si>
  <si>
    <t>ORF1AB, S, and N</t>
  </si>
  <si>
    <t>Synthetic DNA/ Synthetic RNA / inactivated SARS-CoV2 / Patient nasopharyngeal swab samples(Tot129, 72+, 57-)</t>
  </si>
  <si>
    <t>extraction / release</t>
  </si>
  <si>
    <t>Integrated sample inactivation, amplification, and Cas13-based detection of SARS-CoV-2</t>
  </si>
  <si>
    <t>SHERLOCK and HUDSON Integration to Navigate
Epidemics)</t>
  </si>
  <si>
    <t>SHINE</t>
  </si>
  <si>
    <t>LwaCas13a</t>
  </si>
  <si>
    <t>Orf1ab, N1 (Control)</t>
  </si>
  <si>
    <t>NP swab and saliva samples</t>
  </si>
  <si>
    <t>Clinical samples</t>
  </si>
  <si>
    <t>Intrinsic signal amplification by type III CRISPR-Cas systems provides a sequence-specific SARS-CoV-2 diagnostic</t>
  </si>
  <si>
    <t>CRISPR-Csm-based Detection of SARS-CoV-2</t>
  </si>
  <si>
    <t>Cas10</t>
  </si>
  <si>
    <t>Fluorescence / colorimetric</t>
  </si>
  <si>
    <t>N1, ORF3</t>
  </si>
  <si>
    <t>RNA samples extracted from nasopharyngeal swabs</t>
  </si>
  <si>
    <t>Rapid, Sensitive, and Specific Severe Acute Respiratory Syndrome Coronavirus 2 Detection- A Multicenter Comparison Between Standard Quantitative Reverse-Transcriptase Polymerase Chain Reaction and CRISPR-Based DETECTR</t>
  </si>
  <si>
    <t>DNA Endonuclease Targeted CRISPR Trans Reporter</t>
  </si>
  <si>
    <t>DETECTR</t>
  </si>
  <si>
    <t>NP swab samples</t>
  </si>
  <si>
    <t>Nasopharyngeal swabs, broncheoalvealar lavage or sputum
swabs</t>
  </si>
  <si>
    <t>Vigilant- An Engineered VirD2-Cas9 Complex for Lateral Flow Assay-Based Detection of SARS-CoV2</t>
  </si>
  <si>
    <t>VirD2-dCas9 Guided and LFA-coupled Nucleic Acid Test</t>
  </si>
  <si>
    <t>VIGILANT</t>
  </si>
  <si>
    <t>SpCas9</t>
  </si>
  <si>
    <t>LF</t>
  </si>
  <si>
    <t>synthetic SARS-CoV2 RNA, RNA from patient samples (26+, 4-)</t>
  </si>
  <si>
    <t>patient samples</t>
  </si>
  <si>
    <t>Development and evaluation of a rapid CRISPR-based diagnostic for COVID-19</t>
  </si>
  <si>
    <t>CRISPR-based Diagnostic for COVID-19</t>
  </si>
  <si>
    <t>CRISPR-COVID</t>
  </si>
  <si>
    <t>Cas13a</t>
  </si>
  <si>
    <t>Orf1ab, N</t>
  </si>
  <si>
    <t>Nasopharyngeal swab and bronchoalveolar lavage fluid specimen. Synthetic DNA.</t>
  </si>
  <si>
    <t>Nasopharyngeal swab and bronchoalveolar lavage fluid specimen</t>
  </si>
  <si>
    <t>Ultra-sensitive and high-throughput CRISPR-powered COVID-19 diagnosis</t>
  </si>
  <si>
    <t>CRISPR-powered COVID-19 Diagnosis and CRISPR-based Fluorescent Detection System</t>
  </si>
  <si>
    <t>CRISPR-FDS</t>
  </si>
  <si>
    <t>N, Orf1a</t>
  </si>
  <si>
    <t>clinical nasal swab samples (29tot, 19+)</t>
  </si>
  <si>
    <t>nasal swabs</t>
  </si>
  <si>
    <t>Not Applicable</t>
  </si>
  <si>
    <t>Ultrasensitive and visual detection of SARS-CoV-2 using all-in-one dual CRISPR-Cas12a assay</t>
  </si>
  <si>
    <t xml:space="preserve">All-In-One Dual CRISPR-Cas12a Assay
</t>
  </si>
  <si>
    <t>AIOD-CRISPR</t>
  </si>
  <si>
    <t>N (28857-28977) 121bp</t>
  </si>
  <si>
    <t>Synt DNA, clinical swab samples (28 tot, 8+)</t>
  </si>
  <si>
    <t>A one-step, one-pot CRISPR nucleic acid detection platform (CRISPR-top)- Application for the diagnosis of COVID-19</t>
  </si>
  <si>
    <t>CRISPR-mediated Testing in One-Pot</t>
  </si>
  <si>
    <t>CRISPR-top</t>
  </si>
  <si>
    <t>AapCas12b</t>
  </si>
  <si>
    <t>ORF1ab, N</t>
  </si>
  <si>
    <t>Synt DNA, patient pharyngeal, nasal, anal swabs as well as fecal and sputum samples (Tot52+), 80- pharyngeal swabs samples validate specificity of method</t>
  </si>
  <si>
    <t>HuiDeXin Biotech</t>
  </si>
  <si>
    <t>pharyngeal, nasal, anal swabs as well as fecal and sputum</t>
  </si>
  <si>
    <t>Rapid and Accurate Detection of Novel Coronavirus SARS-CoV-2 Using CRISPR-Cas3</t>
  </si>
  <si>
    <t>Cas3-operated Nucleic Acid Detection</t>
  </si>
  <si>
    <t>CONAN</t>
  </si>
  <si>
    <t>Cas3 + multiprotein Cas complex (Cascade) from E. coli</t>
  </si>
  <si>
    <t>Nasopharyngeal and oropharyngeal swabs</t>
  </si>
  <si>
    <t>Point-of-care testing for COVID-19 using SHERLOCK diagnostics</t>
  </si>
  <si>
    <t>SHERLOCK Testing in One Pot</t>
  </si>
  <si>
    <t>STOPCovid</t>
  </si>
  <si>
    <t>Nasopharyngeal extracts</t>
  </si>
  <si>
    <t>Autonomous lab-on-paper for multiplexed, CRISPR-based diagnostics of SARS-CoV-2</t>
  </si>
  <si>
    <t>Autonomous lab-on-paper platform</t>
  </si>
  <si>
    <t>N, S, RNAse P (internal control)</t>
  </si>
  <si>
    <t>swab clinical samples (tot 21, 8+)</t>
  </si>
  <si>
    <t>Rapid, field-deployable nucleobase detection and identification using FnCas9</t>
  </si>
  <si>
    <t>FnCas9 Editor Linked
Uniform Detection Assay</t>
  </si>
  <si>
    <t>FELUDA</t>
  </si>
  <si>
    <t>FnCas9</t>
  </si>
  <si>
    <t>DNA</t>
  </si>
  <si>
    <t>blood</t>
  </si>
  <si>
    <t>A protocol for rapid detection of the 2019 novel coronavirus SARS-CoV-2 using CRISPR diagnostics- SARS-CoV-2 DETECTR (Rapid Detection of 2019 Novel Coronavirus SARS-CoV-2 Using a CRISPR-based DETECTR Lateral Flow Assay)</t>
  </si>
  <si>
    <t>N, E, RNase P (human sample control)</t>
  </si>
  <si>
    <t>This is a protocol that assumes you have extracted the RNA from a patient</t>
  </si>
  <si>
    <t>Streamlined inactivation, amplification, and Cas13-based detection of SARS-CoV-2</t>
  </si>
  <si>
    <t>Streamlined Highlighting of Infections to Navigate Epidemics</t>
  </si>
  <si>
    <t>ORF1a</t>
  </si>
  <si>
    <t>cutivated virus, nasal swab or combined nasal and saliva samples</t>
  </si>
  <si>
    <t>nasal swabs and saliva</t>
  </si>
  <si>
    <t>CRISPR–Cas12-based detection of SARS-CoV-2</t>
  </si>
  <si>
    <t>E, N</t>
  </si>
  <si>
    <t>Synt RNA and RNA extracted from naso-oro pharyngeal swab samples</t>
  </si>
  <si>
    <t>naso-oro pharyngeal swabs</t>
  </si>
  <si>
    <t>opvCRISPR- One-pot visual RT-LAMP-CRISPR platform for SARS-cov-2 detection</t>
  </si>
  <si>
    <t>One-Pot Visual RT-LAMP-CRISPR</t>
  </si>
  <si>
    <t>opvCRISPR</t>
  </si>
  <si>
    <t>N, S,</t>
  </si>
  <si>
    <t>RNA Nasopharyngeal swab samples</t>
  </si>
  <si>
    <t>A protocol for detection of COVID-19 using CRISPR diagnostics</t>
  </si>
  <si>
    <t>Specific High Sensitivity Enzymatic Reporter UnLOCKing</t>
  </si>
  <si>
    <t>SHERLOCK</t>
  </si>
  <si>
    <t>S, Orf1ab</t>
  </si>
  <si>
    <t>Synthetic RNA</t>
  </si>
  <si>
    <t>Rapid, Ultrasensitive, and Highly Specific Diagnosis of COVID-19 by CRISPR-Based Detection</t>
  </si>
  <si>
    <t>Multiple Cross Displacement Amplification with CRISPR-Cas12a-based Detection</t>
  </si>
  <si>
    <t>COVID-19 MCCD</t>
  </si>
  <si>
    <t>RT-MCDA</t>
  </si>
  <si>
    <t>HuiDeXing Biotech</t>
  </si>
  <si>
    <t>respiratory swab samples</t>
  </si>
  <si>
    <t>Rapid and sensitive detection of COVID-19 using CRISPR/Cas12a-based detection with naked eye readout, CRISPR/Cas12a-NER</t>
  </si>
  <si>
    <t>CRISPR/Cas12a-based Detection with Naked Eye Readout</t>
  </si>
  <si>
    <t>CRISPR/Cas12a-NER</t>
  </si>
  <si>
    <t>RT-RAA</t>
  </si>
  <si>
    <t>orf1a, orf1b, N, E</t>
  </si>
  <si>
    <t>Synt RNA and RNA extracted NP swabs</t>
  </si>
  <si>
    <t>Qitian Biological Co., Ltd., Jiangsu, China</t>
  </si>
  <si>
    <t>Rapid and Sensitive Detection of SARS-CoV-2 Using Clustered Regularly Interspaced Short Palindromic Repeats.pdf</t>
  </si>
  <si>
    <t>M, N, S</t>
  </si>
  <si>
    <t>genomic RNA of cells infected</t>
  </si>
  <si>
    <t>Detection of the SARS-CoV-2 D614G mutation using engineered Cas12a guide RNA</t>
  </si>
  <si>
    <t>Synthetic Mismatch Integrated crRNA Guided Cas12a Detection</t>
  </si>
  <si>
    <t>symRNA-Cas12a</t>
  </si>
  <si>
    <t>E, S</t>
  </si>
  <si>
    <t>Clinical samples. E and S gene fragments were transcribed IVT.</t>
  </si>
  <si>
    <t>Contamination-free visual detection of SARS-CoV-2 with CRISPR/Cas12a- A promising method in the point-of-care detection</t>
  </si>
  <si>
    <t>ORF, N, E</t>
  </si>
  <si>
    <t>Synt RNA, RNA extrated from patient respiratory swab samples (7+, 3-)</t>
  </si>
  <si>
    <t>respiratory swabs</t>
  </si>
  <si>
    <t>Enhancement of trans-cleavage activity of Cas12a with engineered crRNA enables amplified nucleic acid detection</t>
  </si>
  <si>
    <t>ENHanced Analysis of Nucleic acids with CrRNA Extensions</t>
  </si>
  <si>
    <t>CRISPR-ENHANCE</t>
  </si>
  <si>
    <t>Synthetic dsDNA</t>
  </si>
  <si>
    <t>Detection and Differentiation of SARS-CoV-2, Influenza, and Respiratory Syncytial Viruses by CRISPR</t>
  </si>
  <si>
    <t>RNA extracted from culture cells and Nasopharyngeal swab</t>
  </si>
  <si>
    <t>Detection of SARS-CoV-2 with SHERLOCK One-Pot Testing</t>
  </si>
  <si>
    <t>STOPCovid.v2</t>
  </si>
  <si>
    <t>ORF1ab, N, S</t>
  </si>
  <si>
    <t>Nasopharyngeal and anterior nasal swab samples</t>
  </si>
  <si>
    <t>MeCas12a, a Highly Sensitive and Specific System for COVID-19 Detection</t>
  </si>
  <si>
    <t>Manganese-enhanced Cas12a</t>
  </si>
  <si>
    <t>MeCas12a</t>
  </si>
  <si>
    <t>LbCas12a, AsCas12a</t>
  </si>
  <si>
    <t>RNA Nasopharyngeal swab and saliva samples</t>
  </si>
  <si>
    <t>SARS-CoV-2 detection with CRISPR diagnostics</t>
  </si>
  <si>
    <t>CRISPR-assisted Detection</t>
  </si>
  <si>
    <t>CASDetec</t>
  </si>
  <si>
    <t>RdRp</t>
  </si>
  <si>
    <t>Harvested lentivirus samples</t>
  </si>
  <si>
    <t>Hangzhou ZC Bio-Sci&amp;Tech Co</t>
  </si>
  <si>
    <t>A Saliva-Based RNA Extraction-Free Workflow Integrated With Cas13a for SARS-CoV-2 Detection</t>
  </si>
  <si>
    <t>Cas13 Assisted Saliva-based &amp; Smartphone Integrated Testing</t>
  </si>
  <si>
    <t>CASSPIT</t>
  </si>
  <si>
    <t>S, N, ORF1ab</t>
  </si>
  <si>
    <t>Synthetic DNA &amp; RNA, RNA spiked in saliva, Saliva clinical samples (Tot105, 76+, 29-)</t>
  </si>
  <si>
    <t>Saliva</t>
  </si>
  <si>
    <t>Comparative performance of CRISPR-Cas12a assays for SARS-CoV-2 detection tested with RNA extracted from clinical specimens</t>
  </si>
  <si>
    <t>Comparison of several methods</t>
  </si>
  <si>
    <t>E, S, N1, N2</t>
  </si>
  <si>
    <t>Nasopharyngeal and/or throat swab samples</t>
  </si>
  <si>
    <t>Nasopharyngeal and/or throat swabs</t>
  </si>
  <si>
    <t>CRISPR-based surveillance for COVID-19 using genomically-comprehensive machine learning design</t>
  </si>
  <si>
    <t>ORF</t>
  </si>
  <si>
    <t>Synt DNA &amp; RNA. RNA extrated from patient samples</t>
  </si>
  <si>
    <t>126 (F), 1000 (LF)</t>
  </si>
  <si>
    <t>SARS-CoV-2 Direct Detection Without RNA Isolation With Loop-Mediated Isothermal Amplification (LAMP) and CRISPR-Cas12</t>
  </si>
  <si>
    <t>Taqman probe: 5′FAM/3′BHQ1</t>
  </si>
  <si>
    <t>nasal swabs and saliva samples</t>
  </si>
  <si>
    <t>Clinical validation of a Cas13-based assay for the detection of SARS-CoV-2 RNA</t>
  </si>
  <si>
    <t>S, N, Orf1ab</t>
  </si>
  <si>
    <t>nasopharyngeal and throat swab samples (tot 154), RNA from pre-operative samples from patients undergoing surgery (380)</t>
  </si>
  <si>
    <t>Nasopharyngeal and throat swab samples, RNA from pre-operative samples from patients undergoing surgery</t>
  </si>
  <si>
    <t>Development of a Broadly Applicable Cas12a-Linked Beam Unlocking Reaction for Sensitive and Specific Detection o f Respiratory Pathogens Including SARS-CoV-2</t>
  </si>
  <si>
    <t>Cas12a-linked Beam Unlocking Reaction</t>
  </si>
  <si>
    <t>CALIBURN</t>
  </si>
  <si>
    <t>ORF1ab, S, E, M, N</t>
  </si>
  <si>
    <t>Nasal swab, oropharyngeal swab, anal swab, sputum, stool, and sputum supernatant</t>
  </si>
  <si>
    <t>Qitian Gene Biotech, Wuxi, Jiangsu, China</t>
  </si>
  <si>
    <t>iSCAN- An RT-LAMP-coupled CRISPR-Cas12 module for rapid, sensitive detection of SARS-CoV-2</t>
  </si>
  <si>
    <t>in vitro Specific CRISPR-based Assay for Nucleic Acids Detection</t>
  </si>
  <si>
    <t>iSCAN</t>
  </si>
  <si>
    <t>LbCas12a, AacCas12b, AapCas12b</t>
  </si>
  <si>
    <t>Synthetic RNA and RNA samples extracted from nasopharyngeal swabs</t>
  </si>
  <si>
    <t>Made by them</t>
  </si>
  <si>
    <t>Machine Learning-Driven and Smartphone-Based Fluorescence Detection for CRISPR Diagnostic of SARS-CoV-2</t>
  </si>
  <si>
    <t>Machine Learning-Driven and Smartphone-Based Fluorescence Detection for CRISPR</t>
  </si>
  <si>
    <t>Evaluation of a Lyophilized CRISPR-Cas12 Assay for a Sensitive, Specific, and Rapid Detection of SARS-CoV-2</t>
  </si>
  <si>
    <t>Lyophilized CRISPR-Cas12 Assay</t>
  </si>
  <si>
    <t>Lyo-CRISPR SARS-CoV-2 Kit</t>
  </si>
  <si>
    <t>N, RNAse P (internal control)</t>
  </si>
  <si>
    <t>CASPR Biotech</t>
  </si>
  <si>
    <t>Sensitive quantitative detection of SARS-CoV-2 in clinical samples using digital warm-start CRISPR assay</t>
  </si>
  <si>
    <t>Digital Warm-Start CRISPR Assay</t>
  </si>
  <si>
    <t>dWS-CRISPR</t>
  </si>
  <si>
    <t>RT-DAMP</t>
  </si>
  <si>
    <t>AsCas12a</t>
  </si>
  <si>
    <t>N (28769-28941 in genome)</t>
  </si>
  <si>
    <t>Swab and saliva samples. It does not say whether the swabs are nasopharyngeal</t>
  </si>
  <si>
    <t>(nasopharyngeal) swabs and saliva</t>
  </si>
  <si>
    <t>Title of the Reference</t>
  </si>
  <si>
    <t>Name of Method</t>
  </si>
  <si>
    <t>Isothermal Method</t>
  </si>
  <si>
    <t>CRISPR-Cas</t>
  </si>
  <si>
    <t>STEP 1</t>
  </si>
  <si>
    <t>STEP 3</t>
  </si>
  <si>
    <t>STEP 4</t>
  </si>
  <si>
    <t>STEP 5</t>
  </si>
  <si>
    <t>GENERAL</t>
  </si>
  <si>
    <t>Lateral Flow Strip</t>
  </si>
  <si>
    <t>Lateral Flow Strip / Gel</t>
  </si>
  <si>
    <t>Fluorescence / Lateral Flow Strip</t>
  </si>
  <si>
    <t>Num Clin Samp Tot</t>
  </si>
  <si>
    <t>Num Positive Samples</t>
  </si>
  <si>
    <t>Num Negative Samples</t>
  </si>
  <si>
    <t>Yes</t>
  </si>
  <si>
    <t>Not</t>
  </si>
  <si>
    <t>RNA Preparation method</t>
  </si>
  <si>
    <t>Time (min)</t>
  </si>
  <si>
    <t>Cas Concentr (nM)</t>
  </si>
  <si>
    <t>gRNA Concentr (nM)</t>
  </si>
  <si>
    <t>FAM-TATTATTAT (fluorescence anisotropy detected, not quencher needed)</t>
  </si>
  <si>
    <t>Alex647N-TTATT-IAbRQSp</t>
  </si>
  <si>
    <t>FAM-Quencher / FAM-Biotin</t>
  </si>
  <si>
    <t>56-FAM-TTATT-IABkFQ</t>
  </si>
  <si>
    <t>Cy5/FAM-Quencher &amp; FITC-biotin</t>
  </si>
  <si>
    <t>62.5 (F) / 1000 (LF)</t>
  </si>
  <si>
    <t>polyU FAM-Quencher &amp; biotinylated FAM</t>
  </si>
  <si>
    <t>56-FAM-rCrUrCrUrCrU-3IABkFQ</t>
  </si>
  <si>
    <t>5´-6-FAM-UUUUUC-BHQ</t>
  </si>
  <si>
    <t>5′-6-FAM-TTATT-Iowa Black</t>
  </si>
  <si>
    <t>FAM-BHQ1 &amp; FAM-Biotin</t>
  </si>
  <si>
    <t>5'-/5HEX/AAGGTCGGA/ZEN/GTCAACGGATTTGGTC/3IBIFQ/-3'</t>
  </si>
  <si>
    <t>/56-FAM/ TTATTATT/3Bio/</t>
  </si>
  <si>
    <t>FAM quenched polyU (6U or 7U ONE-STEP) &amp; FAM-Biotin
FAM 1 μM</t>
  </si>
  <si>
    <t>56-FAM/TTATTATT/3Biotin</t>
  </si>
  <si>
    <t>FAM-Bio (14 nt)</t>
  </si>
  <si>
    <t>5’-FAM-TTATTATTATT-BHQ−3′</t>
  </si>
  <si>
    <t>GoTaq® Probe One-Step
RT-PCR System</t>
  </si>
  <si>
    <t>5′-6FAM 3′ -BHQ1</t>
  </si>
  <si>
    <t>FAM-3IABkFQ</t>
  </si>
  <si>
    <t>56-FAM/TTATTATT/3Biotin &amp; 5′/5HEX/TTTTT/3IABkFQ/3′</t>
  </si>
  <si>
    <t>poly-T fluorescence-quenchers
of varying nucleotide lengths</t>
  </si>
  <si>
    <t>5' 6-FAM-3' BHQ-1</t>
  </si>
  <si>
    <t>56-FAM 3Bio</t>
  </si>
  <si>
    <t>Fluorescein-Biotin</t>
  </si>
  <si>
    <t>FAM-BQ1</t>
  </si>
  <si>
    <t>5′-​/56-FAM/TTATT/3IABKFQ/​-3′​</t>
  </si>
  <si>
    <t>5′ 6-FAM/3′ BHQ-1</t>
  </si>
  <si>
    <t>5'- FAM/CCCCC/IowaBlack-3'</t>
  </si>
  <si>
    <t>/56-FAM/TTTTTTT/3Biotin/</t>
  </si>
  <si>
    <t>Portable/Lab-based</t>
  </si>
  <si>
    <t>EXPERIMENTAL OUTPUTS</t>
  </si>
  <si>
    <t>SAMPLE COLLECTION</t>
  </si>
  <si>
    <t>STEP 2 RNA PREPARATION</t>
  </si>
  <si>
    <t xml:space="preserve">ISOTHERMAL AMPLIFICATION </t>
  </si>
  <si>
    <t>CRISPR-CAS DETECTION</t>
  </si>
  <si>
    <t>READ-OUT</t>
  </si>
  <si>
    <t>EVALUATIONS</t>
  </si>
  <si>
    <t>Total Time %</t>
  </si>
  <si>
    <t>LoD %</t>
  </si>
  <si>
    <t>Specificity %</t>
  </si>
  <si>
    <t>Not Reported</t>
  </si>
  <si>
    <t>RT</t>
  </si>
  <si>
    <t>Room Temperature</t>
  </si>
  <si>
    <t>37 &amp; 60</t>
  </si>
  <si>
    <t>200 (F) / 90 (LF)</t>
  </si>
  <si>
    <t>100 (F), 500 (LF)</t>
  </si>
  <si>
    <t>0.025 (suspect is pmol, not pM)</t>
  </si>
  <si>
    <t>125 (F, one-step), 62.5 (F), 1000 (LF)</t>
  </si>
  <si>
    <t>F</t>
  </si>
  <si>
    <t>Lateral Flow assay</t>
  </si>
  <si>
    <t>Rank Total Time</t>
  </si>
  <si>
    <t>Rank LoD</t>
  </si>
  <si>
    <t>Rank Specificity</t>
  </si>
  <si>
    <t>Rank Sensitivity</t>
  </si>
  <si>
    <t>Sensitivity %</t>
  </si>
  <si>
    <t>Total %</t>
  </si>
  <si>
    <t>Final RANK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</si>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</sst>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202020"/>
      <name val="Arial"/>
      <family val="2"/>
    </font>
    <font>
      <sz val="11"/>
      <color rgb="FF222222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A0E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/>
    <xf numFmtId="0" fontId="4" fillId="0" borderId="0" xfId="0" applyFont="1" applyAlignment="1"/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0" fontId="5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0" fontId="5" fillId="5" borderId="0" xfId="0" applyFont="1" applyFill="1" applyAlignment="1">
      <alignment horizontal="left"/>
    </xf>
    <xf numFmtId="0" fontId="6" fillId="5" borderId="0" xfId="0" applyFont="1" applyFill="1" applyAlignment="1">
      <alignment horizontal="center"/>
    </xf>
    <xf numFmtId="0" fontId="5" fillId="6" borderId="0" xfId="0" applyFont="1" applyFill="1" applyAlignment="1">
      <alignment horizontal="left"/>
    </xf>
    <xf numFmtId="0" fontId="6" fillId="6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/>
    </xf>
    <xf numFmtId="0" fontId="5" fillId="7" borderId="0" xfId="0" applyFont="1" applyFill="1" applyAlignment="1">
      <alignment horizontal="left"/>
    </xf>
    <xf numFmtId="0" fontId="6" fillId="7" borderId="0" xfId="0" applyFont="1" applyFill="1" applyAlignment="1">
      <alignment horizontal="center"/>
    </xf>
    <xf numFmtId="0" fontId="5" fillId="8" borderId="0" xfId="0" applyFont="1" applyFill="1" applyAlignment="1">
      <alignment horizontal="left"/>
    </xf>
    <xf numFmtId="0" fontId="5" fillId="8" borderId="0" xfId="0" applyFont="1" applyFill="1" applyAlignment="1"/>
    <xf numFmtId="0" fontId="6" fillId="8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9" borderId="0" xfId="0" applyFont="1" applyFill="1" applyAlignment="1">
      <alignment horizontal="left"/>
    </xf>
    <xf numFmtId="0" fontId="8" fillId="9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7" fillId="9" borderId="0" xfId="0" applyFont="1" applyFill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0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0CA2C-494C-EC43-805D-FA093EF5E75B}">
  <dimension ref="A1:AV50"/>
  <sheetViews>
    <sheetView tabSelected="1" workbookViewId="0">
      <selection activeCell="B6" sqref="B6"/>
    </sheetView>
  </sheetViews>
  <sheetFormatPr baseColWidth="10" defaultRowHeight="16" x14ac:dyDescent="0.2"/>
  <cols>
    <col min="1" max="1" width="10.83203125" style="1"/>
    <col min="2" max="2" width="26.83203125" style="1" customWidth="1"/>
    <col min="3" max="3" width="22.6640625" style="11" customWidth="1"/>
    <col min="4" max="4" width="25.6640625" style="2" bestFit="1" customWidth="1"/>
    <col min="5" max="5" width="22.1640625" style="1" customWidth="1"/>
    <col min="6" max="6" width="24" style="1" bestFit="1" customWidth="1"/>
    <col min="7" max="7" width="28.33203125" style="11" bestFit="1" customWidth="1"/>
    <col min="8" max="8" width="23" style="2" customWidth="1"/>
    <col min="9" max="9" width="15.5" style="2" bestFit="1" customWidth="1"/>
    <col min="10" max="10" width="20.83203125" style="2" bestFit="1" customWidth="1"/>
    <col min="11" max="11" width="15.83203125" style="2" bestFit="1" customWidth="1"/>
    <col min="12" max="13" width="19.83203125" style="2" bestFit="1" customWidth="1"/>
    <col min="14" max="14" width="24.5" style="2" bestFit="1" customWidth="1"/>
    <col min="15" max="15" width="24.5" style="2" customWidth="1"/>
    <col min="16" max="16" width="28" style="2" customWidth="1"/>
    <col min="17" max="17" width="25.5" style="1" customWidth="1"/>
    <col min="18" max="18" width="21" style="1" customWidth="1"/>
    <col min="19" max="19" width="21.1640625" style="2" customWidth="1"/>
    <col min="20" max="20" width="33.5" style="1" customWidth="1"/>
    <col min="21" max="21" width="22.6640625" style="1" customWidth="1"/>
    <col min="22" max="22" width="25" style="1" customWidth="1"/>
    <col min="23" max="23" width="24.33203125" style="1" bestFit="1" customWidth="1"/>
    <col min="24" max="24" width="17.5" style="1" customWidth="1"/>
    <col min="25" max="25" width="15.6640625" style="1" bestFit="1" customWidth="1"/>
    <col min="26" max="26" width="16.1640625" style="2" bestFit="1" customWidth="1"/>
    <col min="27" max="27" width="13.6640625" style="2" bestFit="1" customWidth="1"/>
    <col min="28" max="28" width="19.5" style="1" customWidth="1"/>
    <col min="29" max="29" width="16" style="1" customWidth="1"/>
    <col min="30" max="30" width="16.1640625" style="2" bestFit="1" customWidth="1"/>
    <col min="31" max="31" width="24.1640625" style="2" bestFit="1" customWidth="1"/>
    <col min="32" max="32" width="26" style="2" bestFit="1" customWidth="1"/>
    <col min="33" max="33" width="15.33203125" style="2" bestFit="1" customWidth="1"/>
    <col min="34" max="34" width="21.83203125" style="11" customWidth="1"/>
    <col min="35" max="35" width="25.1640625" style="16" customWidth="1"/>
    <col min="36" max="36" width="22" style="20" customWidth="1"/>
    <col min="37" max="37" width="13.6640625" style="2" bestFit="1" customWidth="1"/>
    <col min="38" max="38" width="24.83203125" style="2" bestFit="1" customWidth="1"/>
    <col min="39" max="39" width="21.6640625" style="2" bestFit="1" customWidth="1"/>
    <col min="40" max="40" width="18.33203125" style="2" bestFit="1" customWidth="1"/>
    <col min="41" max="41" width="15.5" style="2" bestFit="1" customWidth="1"/>
    <col min="42" max="42" width="12.33203125" style="2" bestFit="1" customWidth="1"/>
    <col min="43" max="43" width="21.83203125" style="2" bestFit="1" customWidth="1"/>
    <col min="44" max="44" width="18.5" style="2" bestFit="1" customWidth="1"/>
    <col min="45" max="45" width="21.83203125" style="2" bestFit="1" customWidth="1"/>
    <col min="46" max="46" width="18.5" style="2" bestFit="1" customWidth="1"/>
    <col min="47" max="47" width="13.1640625" style="1" bestFit="1" customWidth="1"/>
    <col min="48" max="48" width="19" style="1" customWidth="1"/>
    <col min="49" max="16384" width="10.83203125" style="1"/>
  </cols>
  <sheetData>
    <row r="1" spans="1:48" s="3" customFormat="1" ht="18" x14ac:dyDescent="0.2">
      <c r="B1" s="35" t="s">
        <v>259</v>
      </c>
      <c r="C1" s="36"/>
      <c r="D1" s="35"/>
      <c r="E1" s="35"/>
      <c r="F1" s="35"/>
      <c r="G1" s="36"/>
      <c r="H1" s="33" t="s">
        <v>303</v>
      </c>
      <c r="I1" s="33"/>
      <c r="J1" s="33"/>
      <c r="K1" s="33"/>
      <c r="L1" s="33"/>
      <c r="M1" s="33"/>
      <c r="N1" s="33"/>
      <c r="O1" s="33"/>
      <c r="P1" s="33"/>
      <c r="Q1" s="38" t="s">
        <v>255</v>
      </c>
      <c r="R1" s="21" t="s">
        <v>304</v>
      </c>
      <c r="S1" s="21"/>
      <c r="T1" s="23" t="s">
        <v>305</v>
      </c>
      <c r="U1" s="39" t="s">
        <v>256</v>
      </c>
      <c r="V1" s="25" t="s">
        <v>306</v>
      </c>
      <c r="W1" s="25"/>
      <c r="X1" s="25"/>
      <c r="Y1" s="25"/>
      <c r="Z1" s="25"/>
      <c r="AA1" s="29"/>
      <c r="AB1" s="40" t="s">
        <v>257</v>
      </c>
      <c r="AC1" s="27" t="s">
        <v>307</v>
      </c>
      <c r="AD1" s="27"/>
      <c r="AE1" s="27"/>
      <c r="AF1" s="27"/>
      <c r="AG1" s="27"/>
      <c r="AH1" s="41" t="s">
        <v>258</v>
      </c>
      <c r="AI1" s="29" t="s">
        <v>308</v>
      </c>
      <c r="AJ1" s="29"/>
      <c r="AK1" s="29"/>
      <c r="AL1" s="29"/>
      <c r="AM1" s="45" t="s">
        <v>309</v>
      </c>
      <c r="AN1" s="42"/>
      <c r="AO1" s="42"/>
      <c r="AP1" s="42"/>
      <c r="AQ1" s="42"/>
      <c r="AR1" s="42"/>
      <c r="AS1" s="42"/>
      <c r="AT1" s="42"/>
      <c r="AU1" s="42"/>
    </row>
    <row r="2" spans="1:48" x14ac:dyDescent="0.2">
      <c r="A2" s="4" t="s">
        <v>330</v>
      </c>
      <c r="B2" s="37" t="s">
        <v>251</v>
      </c>
      <c r="C2" s="37" t="s">
        <v>252</v>
      </c>
      <c r="D2" s="37" t="s">
        <v>0</v>
      </c>
      <c r="E2" s="37" t="s">
        <v>254</v>
      </c>
      <c r="F2" s="37" t="s">
        <v>253</v>
      </c>
      <c r="G2" s="37" t="s">
        <v>1</v>
      </c>
      <c r="H2" s="34" t="s">
        <v>2</v>
      </c>
      <c r="I2" s="34" t="s">
        <v>15</v>
      </c>
      <c r="J2" s="34" t="s">
        <v>13</v>
      </c>
      <c r="K2" s="34" t="s">
        <v>14</v>
      </c>
      <c r="L2" s="34" t="s">
        <v>16</v>
      </c>
      <c r="M2" s="34" t="s">
        <v>17</v>
      </c>
      <c r="N2" s="34" t="s">
        <v>263</v>
      </c>
      <c r="O2" s="34" t="s">
        <v>264</v>
      </c>
      <c r="P2" s="34" t="s">
        <v>265</v>
      </c>
      <c r="Q2" s="22" t="s">
        <v>5</v>
      </c>
      <c r="R2" s="22" t="s">
        <v>18</v>
      </c>
      <c r="S2" s="22" t="s">
        <v>4</v>
      </c>
      <c r="T2" s="24" t="s">
        <v>268</v>
      </c>
      <c r="U2" s="26" t="s">
        <v>3</v>
      </c>
      <c r="V2" s="26" t="s">
        <v>253</v>
      </c>
      <c r="W2" s="26" t="s">
        <v>6</v>
      </c>
      <c r="X2" s="26" t="s">
        <v>7</v>
      </c>
      <c r="Y2" s="26" t="s">
        <v>8</v>
      </c>
      <c r="Z2" s="26" t="s">
        <v>269</v>
      </c>
      <c r="AA2" s="30" t="s">
        <v>12</v>
      </c>
      <c r="AB2" s="28" t="s">
        <v>254</v>
      </c>
      <c r="AC2" s="28" t="s">
        <v>8</v>
      </c>
      <c r="AD2" s="28" t="s">
        <v>269</v>
      </c>
      <c r="AE2" s="28" t="s">
        <v>270</v>
      </c>
      <c r="AF2" s="28" t="s">
        <v>271</v>
      </c>
      <c r="AG2" s="28" t="s">
        <v>9</v>
      </c>
      <c r="AH2" s="30" t="s">
        <v>1</v>
      </c>
      <c r="AI2" s="31" t="s">
        <v>10</v>
      </c>
      <c r="AJ2" s="31" t="s">
        <v>11</v>
      </c>
      <c r="AK2" s="30" t="s">
        <v>12</v>
      </c>
      <c r="AL2" s="30" t="s">
        <v>302</v>
      </c>
      <c r="AM2" s="43" t="s">
        <v>323</v>
      </c>
      <c r="AN2" s="43" t="s">
        <v>310</v>
      </c>
      <c r="AO2" s="43" t="s">
        <v>324</v>
      </c>
      <c r="AP2" s="43" t="s">
        <v>311</v>
      </c>
      <c r="AQ2" s="43" t="s">
        <v>325</v>
      </c>
      <c r="AR2" s="43" t="s">
        <v>312</v>
      </c>
      <c r="AS2" s="43" t="s">
        <v>326</v>
      </c>
      <c r="AT2" s="43" t="s">
        <v>327</v>
      </c>
      <c r="AU2" s="43" t="s">
        <v>328</v>
      </c>
      <c r="AV2" s="4" t="s">
        <v>329</v>
      </c>
    </row>
    <row r="3" spans="1:48" x14ac:dyDescent="0.2">
      <c r="A3" s="5">
        <f>AV3</f>
        <v>1</v>
      </c>
      <c r="B3" s="46" t="s">
        <v>19</v>
      </c>
      <c r="C3" s="10" t="s">
        <v>20</v>
      </c>
      <c r="D3" s="6" t="s">
        <v>21</v>
      </c>
      <c r="E3" s="5" t="s">
        <v>23</v>
      </c>
      <c r="F3" s="5" t="s">
        <v>22</v>
      </c>
      <c r="G3" s="10" t="s">
        <v>24</v>
      </c>
      <c r="H3" s="6">
        <v>15</v>
      </c>
      <c r="I3" s="6">
        <v>15</v>
      </c>
      <c r="J3" s="6">
        <v>15</v>
      </c>
      <c r="K3" s="6">
        <v>1</v>
      </c>
      <c r="L3" s="6">
        <v>100</v>
      </c>
      <c r="M3" s="6">
        <v>100</v>
      </c>
      <c r="N3" s="6">
        <v>4</v>
      </c>
      <c r="O3" s="6">
        <v>2</v>
      </c>
      <c r="P3" s="6">
        <v>2</v>
      </c>
      <c r="Q3" s="5" t="s">
        <v>266</v>
      </c>
      <c r="R3" s="5" t="s">
        <v>32</v>
      </c>
      <c r="S3" s="6" t="s">
        <v>27</v>
      </c>
      <c r="T3" s="5" t="s">
        <v>28</v>
      </c>
      <c r="U3" s="5" t="s">
        <v>25</v>
      </c>
      <c r="V3" s="5" t="s">
        <v>22</v>
      </c>
      <c r="W3" s="5" t="s">
        <v>29</v>
      </c>
      <c r="X3" s="5" t="s">
        <v>30</v>
      </c>
      <c r="Y3" s="5">
        <v>42</v>
      </c>
      <c r="Z3" s="6">
        <v>15</v>
      </c>
      <c r="AA3" s="6" t="s">
        <v>266</v>
      </c>
      <c r="AB3" s="5" t="s">
        <v>23</v>
      </c>
      <c r="AC3" s="5" t="s">
        <v>314</v>
      </c>
      <c r="AD3" s="6">
        <v>15</v>
      </c>
      <c r="AE3" s="6">
        <v>640</v>
      </c>
      <c r="AF3" s="6">
        <v>640</v>
      </c>
      <c r="AG3" s="6">
        <f>AE3/AF3</f>
        <v>1</v>
      </c>
      <c r="AH3" s="10" t="s">
        <v>24</v>
      </c>
      <c r="AI3" s="13" t="s">
        <v>273</v>
      </c>
      <c r="AJ3" s="17">
        <v>4000</v>
      </c>
      <c r="AK3" s="6" t="s">
        <v>266</v>
      </c>
      <c r="AL3" s="6" t="s">
        <v>31</v>
      </c>
      <c r="AM3" s="6">
        <v>13</v>
      </c>
      <c r="AN3" s="32">
        <f>(AM3/13)*100</f>
        <v>100</v>
      </c>
      <c r="AO3" s="6">
        <v>15</v>
      </c>
      <c r="AP3" s="32">
        <f>(AO3/21)*100</f>
        <v>71.428571428571431</v>
      </c>
      <c r="AQ3" s="6">
        <v>10</v>
      </c>
      <c r="AR3" s="6">
        <f>(AQ3/10)*100</f>
        <v>100</v>
      </c>
      <c r="AS3" s="6">
        <v>13</v>
      </c>
      <c r="AT3" s="32">
        <f>(AS3/13)*100</f>
        <v>100</v>
      </c>
      <c r="AU3" s="7">
        <f>AN3+AP3+AR3+AT3</f>
        <v>371.42857142857144</v>
      </c>
      <c r="AV3" s="5">
        <v>1</v>
      </c>
    </row>
    <row r="4" spans="1:48" x14ac:dyDescent="0.2">
      <c r="A4" s="5">
        <f t="shared" ref="A4:A44" si="0">AV4</f>
        <v>2</v>
      </c>
      <c r="B4" s="46" t="s">
        <v>88</v>
      </c>
      <c r="C4" s="10" t="s">
        <v>89</v>
      </c>
      <c r="D4" s="6" t="s">
        <v>90</v>
      </c>
      <c r="E4" s="5" t="s">
        <v>91</v>
      </c>
      <c r="F4" s="5" t="s">
        <v>22</v>
      </c>
      <c r="G4" s="10" t="s">
        <v>24</v>
      </c>
      <c r="H4" s="6">
        <v>40</v>
      </c>
      <c r="I4" s="6">
        <v>2.5</v>
      </c>
      <c r="J4" s="6">
        <v>25</v>
      </c>
      <c r="K4" s="6">
        <v>0.1</v>
      </c>
      <c r="L4" s="6">
        <v>100</v>
      </c>
      <c r="M4" s="6">
        <v>100</v>
      </c>
      <c r="N4" s="8">
        <v>114</v>
      </c>
      <c r="O4" s="8">
        <v>61</v>
      </c>
      <c r="P4" s="8">
        <v>53</v>
      </c>
      <c r="Q4" s="5" t="s">
        <v>266</v>
      </c>
      <c r="R4" s="5" t="s">
        <v>94</v>
      </c>
      <c r="S4" s="6" t="s">
        <v>93</v>
      </c>
      <c r="T4" s="5" t="s">
        <v>39</v>
      </c>
      <c r="U4" s="5" t="s">
        <v>92</v>
      </c>
      <c r="V4" s="5" t="s">
        <v>22</v>
      </c>
      <c r="W4" s="5" t="s">
        <v>46</v>
      </c>
      <c r="X4" s="5" t="s">
        <v>46</v>
      </c>
      <c r="Y4" s="5">
        <v>42</v>
      </c>
      <c r="Z4" s="6">
        <v>30</v>
      </c>
      <c r="AA4" s="6" t="s">
        <v>267</v>
      </c>
      <c r="AB4" s="5" t="s">
        <v>91</v>
      </c>
      <c r="AC4" s="5">
        <v>42</v>
      </c>
      <c r="AD4" s="6">
        <v>10</v>
      </c>
      <c r="AE4" s="6">
        <v>66.7</v>
      </c>
      <c r="AF4" s="6">
        <v>33.299999999999997</v>
      </c>
      <c r="AG4" s="12">
        <f>AE4/AF4</f>
        <v>2.0030030030030033</v>
      </c>
      <c r="AH4" s="10" t="s">
        <v>24</v>
      </c>
      <c r="AI4" s="14" t="s">
        <v>280</v>
      </c>
      <c r="AJ4" s="18">
        <v>166</v>
      </c>
      <c r="AK4" s="6" t="s">
        <v>267</v>
      </c>
      <c r="AL4" s="6" t="s">
        <v>55</v>
      </c>
      <c r="AM4" s="2">
        <v>6</v>
      </c>
      <c r="AN4" s="32">
        <f>(AM4/13)*100</f>
        <v>46.153846153846153</v>
      </c>
      <c r="AO4" s="6">
        <v>20</v>
      </c>
      <c r="AP4" s="32">
        <f>(AO4/21)*100</f>
        <v>95.238095238095227</v>
      </c>
      <c r="AQ4" s="6">
        <v>10</v>
      </c>
      <c r="AR4" s="6">
        <f>(AQ4/10)*100</f>
        <v>100</v>
      </c>
      <c r="AS4" s="6">
        <v>13</v>
      </c>
      <c r="AT4" s="32">
        <f>(AS4/13)*100</f>
        <v>100</v>
      </c>
      <c r="AU4" s="7">
        <f>AN4+AP4+AR4+AT4</f>
        <v>341.39194139194137</v>
      </c>
      <c r="AV4" s="5">
        <v>2</v>
      </c>
    </row>
    <row r="5" spans="1:48" x14ac:dyDescent="0.2">
      <c r="A5" s="5">
        <f t="shared" si="0"/>
        <v>3</v>
      </c>
      <c r="B5" s="46" t="s">
        <v>102</v>
      </c>
      <c r="C5" s="10" t="s">
        <v>103</v>
      </c>
      <c r="D5" s="6" t="s">
        <v>104</v>
      </c>
      <c r="E5" s="5" t="s">
        <v>23</v>
      </c>
      <c r="F5" s="5" t="s">
        <v>22</v>
      </c>
      <c r="G5" s="10" t="s">
        <v>24</v>
      </c>
      <c r="H5" s="6">
        <v>40</v>
      </c>
      <c r="I5" s="6">
        <v>5</v>
      </c>
      <c r="J5" s="6">
        <v>25</v>
      </c>
      <c r="K5" s="6">
        <v>0.2</v>
      </c>
      <c r="L5" s="6">
        <v>100</v>
      </c>
      <c r="M5" s="6">
        <v>100</v>
      </c>
      <c r="N5" s="6">
        <v>28</v>
      </c>
      <c r="O5" s="6">
        <v>8</v>
      </c>
      <c r="P5" s="6">
        <v>20</v>
      </c>
      <c r="Q5" s="5" t="s">
        <v>266</v>
      </c>
      <c r="R5" s="5" t="s">
        <v>32</v>
      </c>
      <c r="S5" s="6" t="s">
        <v>106</v>
      </c>
      <c r="T5" s="5" t="s">
        <v>39</v>
      </c>
      <c r="U5" s="5" t="s">
        <v>105</v>
      </c>
      <c r="V5" s="5" t="s">
        <v>22</v>
      </c>
      <c r="W5" s="5" t="s">
        <v>29</v>
      </c>
      <c r="X5" s="5" t="s">
        <v>30</v>
      </c>
      <c r="Y5" s="5">
        <v>37</v>
      </c>
      <c r="Z5" s="6">
        <v>40</v>
      </c>
      <c r="AA5" s="6" t="s">
        <v>266</v>
      </c>
      <c r="AB5" s="5" t="s">
        <v>23</v>
      </c>
      <c r="AC5" s="5">
        <v>37</v>
      </c>
      <c r="AD5" s="6">
        <v>40</v>
      </c>
      <c r="AE5" s="6">
        <v>76.8</v>
      </c>
      <c r="AF5" s="6">
        <v>38.4</v>
      </c>
      <c r="AG5" s="6">
        <f>AE5/AF5</f>
        <v>2</v>
      </c>
      <c r="AH5" s="10" t="s">
        <v>24</v>
      </c>
      <c r="AI5" s="13" t="s">
        <v>281</v>
      </c>
      <c r="AJ5" s="17">
        <v>400</v>
      </c>
      <c r="AK5" s="6" t="s">
        <v>266</v>
      </c>
      <c r="AL5" s="6" t="s">
        <v>31</v>
      </c>
      <c r="AM5" s="2">
        <v>6</v>
      </c>
      <c r="AN5" s="32">
        <f>(AM5/13)*100</f>
        <v>46.153846153846153</v>
      </c>
      <c r="AO5" s="6">
        <v>18</v>
      </c>
      <c r="AP5" s="32">
        <f>(AO5/21)*100</f>
        <v>85.714285714285708</v>
      </c>
      <c r="AQ5" s="6">
        <v>10</v>
      </c>
      <c r="AR5" s="6">
        <f>(AQ5/10)*100</f>
        <v>100</v>
      </c>
      <c r="AS5" s="6">
        <v>13</v>
      </c>
      <c r="AT5" s="32">
        <f>(AS5/13)*100</f>
        <v>100</v>
      </c>
      <c r="AU5" s="7">
        <f>AN5+AP5+AR5+AT5</f>
        <v>331.86813186813185</v>
      </c>
      <c r="AV5" s="5">
        <v>3</v>
      </c>
    </row>
    <row r="6" spans="1:48" x14ac:dyDescent="0.2">
      <c r="A6" s="5">
        <f t="shared" si="0"/>
        <v>4</v>
      </c>
      <c r="B6" s="46" t="s">
        <v>33</v>
      </c>
      <c r="C6" s="10" t="s">
        <v>34</v>
      </c>
      <c r="D6" s="6" t="s">
        <v>35</v>
      </c>
      <c r="E6" s="5" t="s">
        <v>23</v>
      </c>
      <c r="F6" s="5" t="s">
        <v>22</v>
      </c>
      <c r="G6" s="10" t="s">
        <v>36</v>
      </c>
      <c r="H6" s="6">
        <v>20</v>
      </c>
      <c r="I6" s="6">
        <v>150</v>
      </c>
      <c r="J6" s="6">
        <v>50</v>
      </c>
      <c r="K6" s="6">
        <v>3</v>
      </c>
      <c r="L6" s="6">
        <v>100</v>
      </c>
      <c r="M6" s="6">
        <v>100</v>
      </c>
      <c r="N6" s="6">
        <v>20</v>
      </c>
      <c r="O6" s="6">
        <v>10</v>
      </c>
      <c r="P6" s="6">
        <v>10</v>
      </c>
      <c r="Q6" s="5" t="s">
        <v>266</v>
      </c>
      <c r="R6" s="5" t="s">
        <v>32</v>
      </c>
      <c r="S6" s="6" t="s">
        <v>38</v>
      </c>
      <c r="T6" s="5" t="s">
        <v>39</v>
      </c>
      <c r="U6" s="5" t="s">
        <v>37</v>
      </c>
      <c r="V6" s="5" t="s">
        <v>22</v>
      </c>
      <c r="W6" s="5" t="s">
        <v>29</v>
      </c>
      <c r="X6" s="5" t="s">
        <v>40</v>
      </c>
      <c r="Y6" s="5">
        <v>42</v>
      </c>
      <c r="Z6" s="6">
        <v>20</v>
      </c>
      <c r="AA6" s="6" t="s">
        <v>266</v>
      </c>
      <c r="AB6" s="5" t="s">
        <v>23</v>
      </c>
      <c r="AC6" s="5">
        <v>42</v>
      </c>
      <c r="AD6" s="6">
        <v>20</v>
      </c>
      <c r="AE6" s="6">
        <v>640</v>
      </c>
      <c r="AF6" s="6">
        <v>160</v>
      </c>
      <c r="AG6" s="6">
        <f>AE6/AF6</f>
        <v>4</v>
      </c>
      <c r="AH6" s="10" t="s">
        <v>36</v>
      </c>
      <c r="AI6" s="13" t="s">
        <v>272</v>
      </c>
      <c r="AJ6" s="17">
        <v>100</v>
      </c>
      <c r="AK6" s="6" t="s">
        <v>266</v>
      </c>
      <c r="AL6" s="6" t="s">
        <v>31</v>
      </c>
      <c r="AM6" s="6">
        <v>12</v>
      </c>
      <c r="AN6" s="32">
        <f>(AM6/13)*100</f>
        <v>92.307692307692307</v>
      </c>
      <c r="AO6" s="6">
        <v>7</v>
      </c>
      <c r="AP6" s="32">
        <f>(AO6/21)*100</f>
        <v>33.333333333333329</v>
      </c>
      <c r="AQ6" s="6">
        <v>10</v>
      </c>
      <c r="AR6" s="6">
        <f>(AQ6/10)*100</f>
        <v>100</v>
      </c>
      <c r="AS6" s="6">
        <v>13</v>
      </c>
      <c r="AT6" s="32">
        <f>(AS6/13)*100</f>
        <v>100</v>
      </c>
      <c r="AU6" s="7">
        <f>AN6+AP6+AR6+AT6</f>
        <v>325.64102564102564</v>
      </c>
      <c r="AV6" s="5">
        <v>4</v>
      </c>
    </row>
    <row r="7" spans="1:48" x14ac:dyDescent="0.2">
      <c r="A7" s="5">
        <f t="shared" si="0"/>
        <v>5</v>
      </c>
      <c r="B7" s="46" t="s">
        <v>146</v>
      </c>
      <c r="C7" s="10" t="s">
        <v>147</v>
      </c>
      <c r="D7" s="6" t="s">
        <v>148</v>
      </c>
      <c r="E7" s="5" t="s">
        <v>23</v>
      </c>
      <c r="F7" s="5" t="s">
        <v>50</v>
      </c>
      <c r="G7" s="10" t="s">
        <v>24</v>
      </c>
      <c r="H7" s="6">
        <v>45</v>
      </c>
      <c r="I7" s="6">
        <v>5</v>
      </c>
      <c r="J7" s="6">
        <v>60</v>
      </c>
      <c r="K7" s="6">
        <v>0.08</v>
      </c>
      <c r="L7" s="6">
        <v>100</v>
      </c>
      <c r="M7" s="6">
        <v>100</v>
      </c>
      <c r="N7" s="6">
        <v>26</v>
      </c>
      <c r="O7" s="6" t="s">
        <v>46</v>
      </c>
      <c r="P7" s="6" t="s">
        <v>46</v>
      </c>
      <c r="Q7" s="5" t="s">
        <v>266</v>
      </c>
      <c r="R7" s="5" t="s">
        <v>32</v>
      </c>
      <c r="S7" s="6" t="s">
        <v>150</v>
      </c>
      <c r="T7" s="5" t="s">
        <v>46</v>
      </c>
      <c r="U7" s="5" t="s">
        <v>149</v>
      </c>
      <c r="V7" s="5" t="s">
        <v>50</v>
      </c>
      <c r="W7" s="5" t="s">
        <v>29</v>
      </c>
      <c r="X7" s="5" t="s">
        <v>54</v>
      </c>
      <c r="Y7" s="5">
        <v>65</v>
      </c>
      <c r="Z7" s="6">
        <v>40</v>
      </c>
      <c r="AA7" s="6" t="s">
        <v>267</v>
      </c>
      <c r="AB7" s="5" t="s">
        <v>23</v>
      </c>
      <c r="AC7" s="5">
        <v>37</v>
      </c>
      <c r="AD7" s="6">
        <v>5</v>
      </c>
      <c r="AE7" s="6">
        <v>200</v>
      </c>
      <c r="AF7" s="6">
        <v>600</v>
      </c>
      <c r="AG7" s="12">
        <f>AE7/AF7</f>
        <v>0.33333333333333331</v>
      </c>
      <c r="AH7" s="10" t="s">
        <v>24</v>
      </c>
      <c r="AI7" s="13" t="s">
        <v>46</v>
      </c>
      <c r="AJ7" s="17">
        <v>2000</v>
      </c>
      <c r="AK7" s="6" t="s">
        <v>267</v>
      </c>
      <c r="AL7" s="6" t="s">
        <v>55</v>
      </c>
      <c r="AM7" s="2">
        <v>5</v>
      </c>
      <c r="AN7" s="32">
        <f>(AM7/13)*100</f>
        <v>38.461538461538467</v>
      </c>
      <c r="AO7" s="6">
        <v>18</v>
      </c>
      <c r="AP7" s="32">
        <f>(AO7/21)*100</f>
        <v>85.714285714285708</v>
      </c>
      <c r="AQ7" s="6">
        <v>10</v>
      </c>
      <c r="AR7" s="6">
        <f>(AQ7/10)*100</f>
        <v>100</v>
      </c>
      <c r="AS7" s="6">
        <v>13</v>
      </c>
      <c r="AT7" s="32">
        <f>(AS7/13)*100</f>
        <v>100</v>
      </c>
      <c r="AU7" s="7">
        <f>AN7+AP7+AR7+AT7</f>
        <v>324.17582417582418</v>
      </c>
      <c r="AV7" s="5">
        <v>5</v>
      </c>
    </row>
    <row r="8" spans="1:48" x14ac:dyDescent="0.2">
      <c r="A8" s="5">
        <f t="shared" si="0"/>
        <v>6</v>
      </c>
      <c r="B8" s="46" t="s">
        <v>156</v>
      </c>
      <c r="C8" s="10" t="s">
        <v>157</v>
      </c>
      <c r="D8" s="6" t="s">
        <v>158</v>
      </c>
      <c r="E8" s="5" t="s">
        <v>23</v>
      </c>
      <c r="F8" s="5" t="s">
        <v>159</v>
      </c>
      <c r="G8" s="10" t="s">
        <v>260</v>
      </c>
      <c r="H8" s="6">
        <v>45</v>
      </c>
      <c r="I8" s="6">
        <v>7</v>
      </c>
      <c r="J8" s="6">
        <v>20</v>
      </c>
      <c r="K8" s="6">
        <v>0.35</v>
      </c>
      <c r="L8" s="6">
        <v>100</v>
      </c>
      <c r="M8" s="6">
        <v>100</v>
      </c>
      <c r="N8" s="6">
        <v>114</v>
      </c>
      <c r="O8" s="6">
        <v>37</v>
      </c>
      <c r="P8" s="6">
        <v>77</v>
      </c>
      <c r="Q8" s="5" t="s">
        <v>266</v>
      </c>
      <c r="R8" s="5" t="s">
        <v>161</v>
      </c>
      <c r="S8" s="6" t="s">
        <v>79</v>
      </c>
      <c r="T8" s="5" t="s">
        <v>46</v>
      </c>
      <c r="U8" s="5" t="s">
        <v>111</v>
      </c>
      <c r="V8" s="5" t="s">
        <v>159</v>
      </c>
      <c r="W8" s="5" t="s">
        <v>29</v>
      </c>
      <c r="X8" s="5" t="s">
        <v>160</v>
      </c>
      <c r="Y8" s="5">
        <v>63</v>
      </c>
      <c r="Z8" s="6">
        <v>35</v>
      </c>
      <c r="AA8" s="6" t="s">
        <v>267</v>
      </c>
      <c r="AB8" s="5" t="s">
        <v>23</v>
      </c>
      <c r="AC8" s="5">
        <v>37</v>
      </c>
      <c r="AD8" s="6">
        <v>5</v>
      </c>
      <c r="AE8" s="6">
        <v>75</v>
      </c>
      <c r="AF8" s="6">
        <v>100</v>
      </c>
      <c r="AG8" s="6">
        <f>AE8/AF8</f>
        <v>0.75</v>
      </c>
      <c r="AH8" s="10" t="s">
        <v>260</v>
      </c>
      <c r="AI8" s="13" t="s">
        <v>288</v>
      </c>
      <c r="AJ8" s="17">
        <v>10000</v>
      </c>
      <c r="AK8" s="6" t="s">
        <v>267</v>
      </c>
      <c r="AL8" s="6" t="s">
        <v>31</v>
      </c>
      <c r="AM8" s="2">
        <v>5</v>
      </c>
      <c r="AN8" s="32">
        <f>(AM8/13)*100</f>
        <v>38.461538461538467</v>
      </c>
      <c r="AO8" s="6">
        <v>17</v>
      </c>
      <c r="AP8" s="32">
        <f>(AO8/21)*100</f>
        <v>80.952380952380949</v>
      </c>
      <c r="AQ8" s="6">
        <v>10</v>
      </c>
      <c r="AR8" s="6">
        <f>(AQ8/10)*100</f>
        <v>100</v>
      </c>
      <c r="AS8" s="6">
        <v>13</v>
      </c>
      <c r="AT8" s="32">
        <f>(AS8/13)*100</f>
        <v>100</v>
      </c>
      <c r="AU8" s="7">
        <f>AN8+AP8+AR8+AT8</f>
        <v>319.41391941391942</v>
      </c>
      <c r="AV8" s="5">
        <v>6</v>
      </c>
    </row>
    <row r="9" spans="1:48" x14ac:dyDescent="0.2">
      <c r="A9" s="5">
        <f t="shared" si="0"/>
        <v>7</v>
      </c>
      <c r="B9" s="46" t="s">
        <v>162</v>
      </c>
      <c r="C9" s="10" t="s">
        <v>163</v>
      </c>
      <c r="D9" s="6" t="s">
        <v>164</v>
      </c>
      <c r="E9" s="5" t="s">
        <v>23</v>
      </c>
      <c r="F9" s="5" t="s">
        <v>165</v>
      </c>
      <c r="G9" s="10" t="s">
        <v>24</v>
      </c>
      <c r="H9" s="6">
        <v>45</v>
      </c>
      <c r="I9" s="6">
        <v>10</v>
      </c>
      <c r="J9" s="6">
        <v>20</v>
      </c>
      <c r="K9" s="6">
        <v>0.5</v>
      </c>
      <c r="L9" s="6">
        <v>100</v>
      </c>
      <c r="M9" s="6">
        <v>100</v>
      </c>
      <c r="N9" s="6">
        <v>31</v>
      </c>
      <c r="O9" s="6">
        <v>16</v>
      </c>
      <c r="P9" s="6">
        <v>15</v>
      </c>
      <c r="Q9" s="5" t="s">
        <v>266</v>
      </c>
      <c r="R9" s="5" t="s">
        <v>53</v>
      </c>
      <c r="S9" s="6" t="s">
        <v>167</v>
      </c>
      <c r="T9" s="5" t="s">
        <v>39</v>
      </c>
      <c r="U9" s="5" t="s">
        <v>166</v>
      </c>
      <c r="V9" s="5" t="s">
        <v>165</v>
      </c>
      <c r="W9" s="5" t="s">
        <v>29</v>
      </c>
      <c r="X9" s="5" t="s">
        <v>168</v>
      </c>
      <c r="Y9" s="5">
        <v>39</v>
      </c>
      <c r="Z9" s="6">
        <v>30</v>
      </c>
      <c r="AA9" s="6" t="s">
        <v>267</v>
      </c>
      <c r="AB9" s="5" t="s">
        <v>23</v>
      </c>
      <c r="AC9" s="5">
        <v>37</v>
      </c>
      <c r="AD9" s="6">
        <v>15</v>
      </c>
      <c r="AE9" s="6">
        <v>70</v>
      </c>
      <c r="AF9" s="6">
        <v>1000</v>
      </c>
      <c r="AG9" s="6">
        <f>AE9/AF9</f>
        <v>7.0000000000000007E-2</v>
      </c>
      <c r="AH9" s="10" t="s">
        <v>24</v>
      </c>
      <c r="AI9" s="13" t="s">
        <v>46</v>
      </c>
      <c r="AJ9" s="17" t="s">
        <v>319</v>
      </c>
      <c r="AK9" s="6" t="s">
        <v>267</v>
      </c>
      <c r="AL9" s="6" t="s">
        <v>31</v>
      </c>
      <c r="AM9" s="2">
        <v>5</v>
      </c>
      <c r="AN9" s="32">
        <f>(AM9/13)*100</f>
        <v>38.461538461538467</v>
      </c>
      <c r="AO9" s="6">
        <v>16</v>
      </c>
      <c r="AP9" s="32">
        <f>(AO9/21)*100</f>
        <v>76.19047619047619</v>
      </c>
      <c r="AQ9" s="6">
        <v>10</v>
      </c>
      <c r="AR9" s="6">
        <f>(AQ9/10)*100</f>
        <v>100</v>
      </c>
      <c r="AS9" s="6">
        <v>13</v>
      </c>
      <c r="AT9" s="32">
        <f>(AS9/13)*100</f>
        <v>100</v>
      </c>
      <c r="AU9" s="7">
        <f>AN9+AP9+AR9+AT9</f>
        <v>314.65201465201466</v>
      </c>
      <c r="AV9" s="5">
        <v>7</v>
      </c>
    </row>
    <row r="10" spans="1:48" x14ac:dyDescent="0.2">
      <c r="A10" s="5">
        <f t="shared" si="0"/>
        <v>8</v>
      </c>
      <c r="B10" s="46" t="s">
        <v>177</v>
      </c>
      <c r="C10" s="10" t="s">
        <v>43</v>
      </c>
      <c r="D10" s="6" t="s">
        <v>43</v>
      </c>
      <c r="E10" s="5" t="s">
        <v>23</v>
      </c>
      <c r="F10" s="5" t="s">
        <v>50</v>
      </c>
      <c r="G10" s="10" t="s">
        <v>24</v>
      </c>
      <c r="H10" s="6">
        <v>45</v>
      </c>
      <c r="I10" s="6">
        <v>20</v>
      </c>
      <c r="J10" s="6">
        <v>45</v>
      </c>
      <c r="K10" s="6">
        <v>0.45</v>
      </c>
      <c r="L10" s="6">
        <v>100</v>
      </c>
      <c r="M10" s="6">
        <v>100</v>
      </c>
      <c r="N10" s="6">
        <v>10</v>
      </c>
      <c r="O10" s="6">
        <v>7</v>
      </c>
      <c r="P10" s="6">
        <v>3</v>
      </c>
      <c r="Q10" s="5" t="s">
        <v>266</v>
      </c>
      <c r="R10" s="5" t="s">
        <v>180</v>
      </c>
      <c r="S10" s="6" t="s">
        <v>179</v>
      </c>
      <c r="T10" s="5" t="s">
        <v>46</v>
      </c>
      <c r="U10" s="5" t="s">
        <v>178</v>
      </c>
      <c r="V10" s="5" t="s">
        <v>50</v>
      </c>
      <c r="W10" s="5" t="s">
        <v>29</v>
      </c>
      <c r="X10" s="5" t="s">
        <v>54</v>
      </c>
      <c r="Y10" s="5">
        <v>65</v>
      </c>
      <c r="Z10" s="6">
        <v>40</v>
      </c>
      <c r="AA10" s="6" t="s">
        <v>267</v>
      </c>
      <c r="AB10" s="5" t="s">
        <v>23</v>
      </c>
      <c r="AC10" s="5">
        <v>37</v>
      </c>
      <c r="AD10" s="6">
        <v>5</v>
      </c>
      <c r="AE10" s="6">
        <v>88.8</v>
      </c>
      <c r="AF10" s="6">
        <v>266</v>
      </c>
      <c r="AG10" s="12">
        <f>AE10/AF10</f>
        <v>0.33383458646616543</v>
      </c>
      <c r="AH10" s="10" t="s">
        <v>24</v>
      </c>
      <c r="AI10" s="13" t="s">
        <v>290</v>
      </c>
      <c r="AJ10" s="17">
        <v>2500</v>
      </c>
      <c r="AK10" s="6" t="s">
        <v>267</v>
      </c>
      <c r="AL10" s="6" t="s">
        <v>31</v>
      </c>
      <c r="AM10" s="2">
        <v>5</v>
      </c>
      <c r="AN10" s="32">
        <f>(AM10/13)*100</f>
        <v>38.461538461538467</v>
      </c>
      <c r="AO10" s="6">
        <v>14</v>
      </c>
      <c r="AP10" s="32">
        <f>(AO10/21)*100</f>
        <v>66.666666666666657</v>
      </c>
      <c r="AQ10" s="6">
        <v>10</v>
      </c>
      <c r="AR10" s="6">
        <f>(AQ10/10)*100</f>
        <v>100</v>
      </c>
      <c r="AS10" s="6">
        <v>13</v>
      </c>
      <c r="AT10" s="32">
        <f>(AS10/13)*100</f>
        <v>100</v>
      </c>
      <c r="AU10" s="7">
        <f>AN10+AP10+AR10+AT10</f>
        <v>305.12820512820514</v>
      </c>
      <c r="AV10" s="5">
        <v>8</v>
      </c>
    </row>
    <row r="11" spans="1:48" x14ac:dyDescent="0.2">
      <c r="A11" s="5">
        <f t="shared" si="0"/>
        <v>9</v>
      </c>
      <c r="B11" s="46" t="s">
        <v>124</v>
      </c>
      <c r="C11" s="10" t="s">
        <v>125</v>
      </c>
      <c r="D11" s="6" t="s">
        <v>43</v>
      </c>
      <c r="E11" s="5" t="s">
        <v>23</v>
      </c>
      <c r="F11" s="5" t="s">
        <v>22</v>
      </c>
      <c r="G11" s="10" t="s">
        <v>24</v>
      </c>
      <c r="H11" s="6">
        <v>40</v>
      </c>
      <c r="I11" s="6">
        <v>100</v>
      </c>
      <c r="J11" s="6">
        <v>25</v>
      </c>
      <c r="K11" s="6">
        <v>4</v>
      </c>
      <c r="L11" s="6">
        <v>100</v>
      </c>
      <c r="M11" s="6">
        <v>100</v>
      </c>
      <c r="N11" s="6">
        <v>21</v>
      </c>
      <c r="O11" s="6">
        <v>8</v>
      </c>
      <c r="P11" s="6">
        <v>13</v>
      </c>
      <c r="Q11" s="5" t="s">
        <v>266</v>
      </c>
      <c r="R11" s="5" t="s">
        <v>32</v>
      </c>
      <c r="S11" s="6" t="s">
        <v>127</v>
      </c>
      <c r="T11" s="5" t="s">
        <v>39</v>
      </c>
      <c r="U11" s="5" t="s">
        <v>126</v>
      </c>
      <c r="V11" s="5" t="s">
        <v>22</v>
      </c>
      <c r="W11" s="5" t="s">
        <v>29</v>
      </c>
      <c r="X11" s="5" t="s">
        <v>30</v>
      </c>
      <c r="Y11" s="5">
        <v>37</v>
      </c>
      <c r="Z11" s="6">
        <v>15</v>
      </c>
      <c r="AA11" s="6" t="s">
        <v>267</v>
      </c>
      <c r="AB11" s="5" t="s">
        <v>23</v>
      </c>
      <c r="AC11" s="5">
        <v>37</v>
      </c>
      <c r="AD11" s="6">
        <v>25</v>
      </c>
      <c r="AE11" s="6">
        <v>100</v>
      </c>
      <c r="AF11" s="6">
        <v>62.5</v>
      </c>
      <c r="AG11" s="6">
        <f>AE11/AF11</f>
        <v>1.6</v>
      </c>
      <c r="AH11" s="10" t="s">
        <v>24</v>
      </c>
      <c r="AI11" s="13" t="s">
        <v>46</v>
      </c>
      <c r="AJ11" s="17">
        <v>50</v>
      </c>
      <c r="AK11" s="6" t="s">
        <v>267</v>
      </c>
      <c r="AL11" s="6" t="s">
        <v>31</v>
      </c>
      <c r="AM11" s="2">
        <v>6</v>
      </c>
      <c r="AN11" s="32">
        <f>(AM11/13)*100</f>
        <v>46.153846153846153</v>
      </c>
      <c r="AO11" s="6">
        <v>10</v>
      </c>
      <c r="AP11" s="32">
        <f>(AO11/21)*100</f>
        <v>47.619047619047613</v>
      </c>
      <c r="AQ11" s="6">
        <v>10</v>
      </c>
      <c r="AR11" s="6">
        <f>(AQ11/10)*100</f>
        <v>100</v>
      </c>
      <c r="AS11" s="6">
        <v>13</v>
      </c>
      <c r="AT11" s="32">
        <f>(AS11/13)*100</f>
        <v>100</v>
      </c>
      <c r="AU11" s="7">
        <f>AN11+AP11+AR11+AT11</f>
        <v>293.77289377289378</v>
      </c>
      <c r="AV11" s="5">
        <v>9</v>
      </c>
    </row>
    <row r="12" spans="1:48" x14ac:dyDescent="0.2">
      <c r="A12" s="5">
        <f t="shared" si="0"/>
        <v>10</v>
      </c>
      <c r="B12" s="46" t="s">
        <v>120</v>
      </c>
      <c r="C12" s="10" t="s">
        <v>121</v>
      </c>
      <c r="D12" s="6" t="s">
        <v>122</v>
      </c>
      <c r="E12" s="5" t="s">
        <v>110</v>
      </c>
      <c r="F12" s="5" t="s">
        <v>50</v>
      </c>
      <c r="G12" s="10" t="s">
        <v>262</v>
      </c>
      <c r="H12" s="6">
        <v>40</v>
      </c>
      <c r="I12" s="6">
        <v>100</v>
      </c>
      <c r="J12" s="6">
        <v>50</v>
      </c>
      <c r="K12" s="6">
        <v>2</v>
      </c>
      <c r="L12" s="6">
        <v>100</v>
      </c>
      <c r="M12" s="6">
        <v>100</v>
      </c>
      <c r="N12" s="6">
        <v>17</v>
      </c>
      <c r="O12" s="6">
        <v>12</v>
      </c>
      <c r="P12" s="6">
        <v>5</v>
      </c>
      <c r="Q12" s="5" t="s">
        <v>266</v>
      </c>
      <c r="R12" s="5" t="s">
        <v>32</v>
      </c>
      <c r="S12" s="6" t="s">
        <v>123</v>
      </c>
      <c r="T12" s="5" t="s">
        <v>28</v>
      </c>
      <c r="U12" s="5" t="s">
        <v>26</v>
      </c>
      <c r="V12" s="5" t="s">
        <v>50</v>
      </c>
      <c r="W12" s="5" t="s">
        <v>29</v>
      </c>
      <c r="X12" s="5" t="s">
        <v>54</v>
      </c>
      <c r="Y12" s="5">
        <v>60</v>
      </c>
      <c r="Z12" s="6">
        <v>40</v>
      </c>
      <c r="AA12" s="6" t="s">
        <v>266</v>
      </c>
      <c r="AB12" s="5" t="s">
        <v>110</v>
      </c>
      <c r="AC12" s="5">
        <v>70</v>
      </c>
      <c r="AD12" s="6">
        <v>40</v>
      </c>
      <c r="AE12" s="6">
        <v>500</v>
      </c>
      <c r="AF12" s="6">
        <v>500</v>
      </c>
      <c r="AG12" s="6">
        <f>AE12/AF12</f>
        <v>1</v>
      </c>
      <c r="AH12" s="10" t="s">
        <v>262</v>
      </c>
      <c r="AI12" s="13" t="s">
        <v>301</v>
      </c>
      <c r="AJ12" s="17">
        <v>125</v>
      </c>
      <c r="AK12" s="6" t="s">
        <v>266</v>
      </c>
      <c r="AL12" s="6" t="s">
        <v>31</v>
      </c>
      <c r="AM12" s="2">
        <v>6</v>
      </c>
      <c r="AN12" s="32">
        <f>(AM12/13)*100</f>
        <v>46.153846153846153</v>
      </c>
      <c r="AO12" s="6">
        <v>10</v>
      </c>
      <c r="AP12" s="32">
        <f>(AO12/21)*100</f>
        <v>47.619047619047613</v>
      </c>
      <c r="AQ12" s="6">
        <v>10</v>
      </c>
      <c r="AR12" s="6">
        <f>(AQ12/10)*100</f>
        <v>100</v>
      </c>
      <c r="AS12" s="6">
        <v>13</v>
      </c>
      <c r="AT12" s="32">
        <f>(AS12/13)*100</f>
        <v>100</v>
      </c>
      <c r="AU12" s="7">
        <f>AN12+AP12+AR12+AT12</f>
        <v>293.77289377289378</v>
      </c>
      <c r="AV12" s="5">
        <v>10</v>
      </c>
    </row>
    <row r="13" spans="1:48" x14ac:dyDescent="0.2">
      <c r="A13" s="5">
        <f t="shared" si="0"/>
        <v>11</v>
      </c>
      <c r="B13" s="46" t="s">
        <v>230</v>
      </c>
      <c r="C13" s="10" t="s">
        <v>231</v>
      </c>
      <c r="D13" s="6" t="s">
        <v>232</v>
      </c>
      <c r="E13" s="5" t="s">
        <v>233</v>
      </c>
      <c r="F13" s="5" t="s">
        <v>50</v>
      </c>
      <c r="G13" s="10" t="s">
        <v>262</v>
      </c>
      <c r="H13" s="6">
        <v>60</v>
      </c>
      <c r="I13" s="6">
        <v>10</v>
      </c>
      <c r="J13" s="6">
        <v>55</v>
      </c>
      <c r="K13" s="6">
        <v>0.18</v>
      </c>
      <c r="L13" s="6">
        <v>100</v>
      </c>
      <c r="M13" s="6">
        <v>100</v>
      </c>
      <c r="N13" s="6">
        <v>7</v>
      </c>
      <c r="O13" s="6">
        <v>5</v>
      </c>
      <c r="P13" s="6">
        <v>2</v>
      </c>
      <c r="Q13" s="5" t="s">
        <v>266</v>
      </c>
      <c r="R13" s="5" t="s">
        <v>32</v>
      </c>
      <c r="S13" s="6" t="s">
        <v>234</v>
      </c>
      <c r="T13" s="5" t="s">
        <v>39</v>
      </c>
      <c r="U13" s="5" t="s">
        <v>52</v>
      </c>
      <c r="V13" s="5" t="s">
        <v>50</v>
      </c>
      <c r="W13" s="5" t="s">
        <v>235</v>
      </c>
      <c r="X13" s="5" t="s">
        <v>235</v>
      </c>
      <c r="Y13" s="5">
        <v>62</v>
      </c>
      <c r="Z13" s="6">
        <v>60</v>
      </c>
      <c r="AA13" s="6" t="s">
        <v>266</v>
      </c>
      <c r="AB13" s="5" t="s">
        <v>233</v>
      </c>
      <c r="AC13" s="5">
        <v>62</v>
      </c>
      <c r="AD13" s="6">
        <v>60</v>
      </c>
      <c r="AE13" s="6">
        <v>250</v>
      </c>
      <c r="AF13" s="6">
        <v>250</v>
      </c>
      <c r="AG13" s="6">
        <f>AE13/AF13</f>
        <v>1</v>
      </c>
      <c r="AH13" s="10" t="s">
        <v>262</v>
      </c>
      <c r="AI13" s="13" t="s">
        <v>298</v>
      </c>
      <c r="AJ13" s="17">
        <v>500</v>
      </c>
      <c r="AK13" s="6" t="s">
        <v>266</v>
      </c>
      <c r="AL13" s="6" t="s">
        <v>31</v>
      </c>
      <c r="AM13" s="2">
        <v>2</v>
      </c>
      <c r="AN13" s="32">
        <f>(AM13/13)*100</f>
        <v>15.384615384615385</v>
      </c>
      <c r="AO13" s="6">
        <v>16</v>
      </c>
      <c r="AP13" s="32">
        <f>(AO13/21)*100</f>
        <v>76.19047619047619</v>
      </c>
      <c r="AQ13" s="6">
        <v>10</v>
      </c>
      <c r="AR13" s="6">
        <f>(AQ13/10)*100</f>
        <v>100</v>
      </c>
      <c r="AS13" s="6">
        <v>13</v>
      </c>
      <c r="AT13" s="32">
        <f>(AS13/13)*100</f>
        <v>100</v>
      </c>
      <c r="AU13" s="7">
        <f>AN13+AP13+AR13+AT13</f>
        <v>291.57509157509156</v>
      </c>
      <c r="AV13" s="5">
        <v>11</v>
      </c>
    </row>
    <row r="14" spans="1:48" x14ac:dyDescent="0.2">
      <c r="A14" s="5">
        <f t="shared" si="0"/>
        <v>12</v>
      </c>
      <c r="B14" s="46" t="s">
        <v>191</v>
      </c>
      <c r="C14" s="10" t="s">
        <v>192</v>
      </c>
      <c r="D14" s="6" t="s">
        <v>193</v>
      </c>
      <c r="E14" s="5" t="s">
        <v>194</v>
      </c>
      <c r="F14" s="5" t="s">
        <v>165</v>
      </c>
      <c r="G14" s="10" t="s">
        <v>24</v>
      </c>
      <c r="H14" s="6">
        <v>45</v>
      </c>
      <c r="I14" s="6">
        <v>100</v>
      </c>
      <c r="J14" s="6">
        <v>20</v>
      </c>
      <c r="K14" s="6">
        <v>5</v>
      </c>
      <c r="L14" s="6">
        <v>100</v>
      </c>
      <c r="M14" s="6">
        <v>100</v>
      </c>
      <c r="N14" s="6">
        <v>24</v>
      </c>
      <c r="O14" s="6">
        <v>13</v>
      </c>
      <c r="P14" s="6">
        <v>11</v>
      </c>
      <c r="Q14" s="5" t="s">
        <v>266</v>
      </c>
      <c r="R14" s="5" t="s">
        <v>32</v>
      </c>
      <c r="S14" s="6" t="s">
        <v>195</v>
      </c>
      <c r="T14" s="5" t="s">
        <v>39</v>
      </c>
      <c r="U14" s="5" t="s">
        <v>143</v>
      </c>
      <c r="V14" s="5" t="s">
        <v>165</v>
      </c>
      <c r="W14" s="5" t="s">
        <v>29</v>
      </c>
      <c r="X14" s="5" t="s">
        <v>168</v>
      </c>
      <c r="Y14" s="5">
        <v>39</v>
      </c>
      <c r="Z14" s="6">
        <v>30</v>
      </c>
      <c r="AA14" s="6" t="s">
        <v>267</v>
      </c>
      <c r="AB14" s="5" t="s">
        <v>194</v>
      </c>
      <c r="AC14" s="5">
        <v>37</v>
      </c>
      <c r="AD14" s="6">
        <v>15</v>
      </c>
      <c r="AE14" s="6">
        <v>70</v>
      </c>
      <c r="AF14" s="6">
        <v>1000</v>
      </c>
      <c r="AG14" s="6">
        <f>AE14/AF14</f>
        <v>7.0000000000000007E-2</v>
      </c>
      <c r="AH14" s="10" t="s">
        <v>24</v>
      </c>
      <c r="AI14" s="13" t="s">
        <v>46</v>
      </c>
      <c r="AJ14" s="17" t="s">
        <v>319</v>
      </c>
      <c r="AK14" s="6" t="s">
        <v>267</v>
      </c>
      <c r="AL14" s="6" t="s">
        <v>55</v>
      </c>
      <c r="AM14" s="2">
        <v>5</v>
      </c>
      <c r="AN14" s="32">
        <f>(AM14/13)*100</f>
        <v>38.461538461538467</v>
      </c>
      <c r="AO14" s="6">
        <v>10</v>
      </c>
      <c r="AP14" s="32">
        <f>(AO14/21)*100</f>
        <v>47.619047619047613</v>
      </c>
      <c r="AQ14" s="6">
        <v>10</v>
      </c>
      <c r="AR14" s="6">
        <f>(AQ14/10)*100</f>
        <v>100</v>
      </c>
      <c r="AS14" s="6">
        <v>13</v>
      </c>
      <c r="AT14" s="32">
        <f>(AS14/13)*100</f>
        <v>100</v>
      </c>
      <c r="AU14" s="7">
        <f>AN14+AP14+AR14+AT14</f>
        <v>286.08058608058604</v>
      </c>
      <c r="AV14" s="5">
        <v>12</v>
      </c>
    </row>
    <row r="15" spans="1:48" x14ac:dyDescent="0.2">
      <c r="A15" s="5">
        <f t="shared" si="0"/>
        <v>13</v>
      </c>
      <c r="B15" s="46" t="s">
        <v>81</v>
      </c>
      <c r="C15" s="10" t="s">
        <v>82</v>
      </c>
      <c r="D15" s="6" t="s">
        <v>83</v>
      </c>
      <c r="E15" s="5" t="s">
        <v>84</v>
      </c>
      <c r="F15" s="5" t="s">
        <v>22</v>
      </c>
      <c r="G15" s="10" t="s">
        <v>260</v>
      </c>
      <c r="H15" s="6">
        <v>36</v>
      </c>
      <c r="I15" s="6">
        <v>112</v>
      </c>
      <c r="J15" s="6">
        <v>45</v>
      </c>
      <c r="K15" s="6">
        <v>2.5</v>
      </c>
      <c r="L15" s="6">
        <v>100</v>
      </c>
      <c r="M15" s="6">
        <v>96.4</v>
      </c>
      <c r="N15" s="6">
        <v>60</v>
      </c>
      <c r="O15" s="6">
        <v>56</v>
      </c>
      <c r="P15" s="6">
        <v>4</v>
      </c>
      <c r="Q15" s="5" t="s">
        <v>266</v>
      </c>
      <c r="R15" s="5" t="s">
        <v>87</v>
      </c>
      <c r="S15" s="6" t="s">
        <v>86</v>
      </c>
      <c r="T15" s="5" t="s">
        <v>39</v>
      </c>
      <c r="U15" s="5" t="s">
        <v>26</v>
      </c>
      <c r="V15" s="5" t="s">
        <v>22</v>
      </c>
      <c r="W15" s="5" t="s">
        <v>29</v>
      </c>
      <c r="X15" s="5" t="s">
        <v>30</v>
      </c>
      <c r="Y15" s="5">
        <v>42</v>
      </c>
      <c r="Z15" s="6">
        <v>25</v>
      </c>
      <c r="AA15" s="6" t="s">
        <v>267</v>
      </c>
      <c r="AB15" s="5" t="s">
        <v>84</v>
      </c>
      <c r="AC15" s="5" t="s">
        <v>316</v>
      </c>
      <c r="AD15" s="6">
        <v>11</v>
      </c>
      <c r="AE15" s="6">
        <v>250</v>
      </c>
      <c r="AF15" s="6">
        <v>250</v>
      </c>
      <c r="AG15" s="6">
        <f>AE15/AF15</f>
        <v>1</v>
      </c>
      <c r="AH15" s="10" t="s">
        <v>260</v>
      </c>
      <c r="AI15" s="13" t="s">
        <v>46</v>
      </c>
      <c r="AJ15" s="17" t="s">
        <v>43</v>
      </c>
      <c r="AK15" s="6" t="s">
        <v>267</v>
      </c>
      <c r="AL15" s="6" t="s">
        <v>31</v>
      </c>
      <c r="AM15" s="2">
        <v>7</v>
      </c>
      <c r="AN15" s="32">
        <f>(AM15/13)*100</f>
        <v>53.846153846153847</v>
      </c>
      <c r="AO15" s="6">
        <v>9</v>
      </c>
      <c r="AP15" s="32">
        <f>(AO15/21)*100</f>
        <v>42.857142857142854</v>
      </c>
      <c r="AQ15" s="6">
        <v>10</v>
      </c>
      <c r="AR15" s="6">
        <f>(AQ15/10)*100</f>
        <v>100</v>
      </c>
      <c r="AS15" s="6">
        <v>11</v>
      </c>
      <c r="AT15" s="32">
        <f>(AS15/13)*100</f>
        <v>84.615384615384613</v>
      </c>
      <c r="AU15" s="7">
        <f>AN15+AP15+AR15+AT15</f>
        <v>281.31868131868134</v>
      </c>
      <c r="AV15" s="5">
        <v>13</v>
      </c>
    </row>
    <row r="16" spans="1:48" x14ac:dyDescent="0.2">
      <c r="A16" s="5">
        <f t="shared" si="0"/>
        <v>14</v>
      </c>
      <c r="B16" s="46" t="s">
        <v>220</v>
      </c>
      <c r="C16" s="10" t="s">
        <v>153</v>
      </c>
      <c r="D16" s="6" t="s">
        <v>153</v>
      </c>
      <c r="E16" s="5" t="s">
        <v>66</v>
      </c>
      <c r="F16" s="5" t="s">
        <v>22</v>
      </c>
      <c r="G16" s="10" t="s">
        <v>262</v>
      </c>
      <c r="H16" s="6">
        <v>55</v>
      </c>
      <c r="I16" s="6">
        <v>42</v>
      </c>
      <c r="J16" s="6">
        <v>34.369999999999997</v>
      </c>
      <c r="K16" s="6">
        <v>2.2000000000000002</v>
      </c>
      <c r="L16" s="6">
        <v>100</v>
      </c>
      <c r="M16" s="6">
        <v>100</v>
      </c>
      <c r="N16" s="6">
        <v>534</v>
      </c>
      <c r="O16" s="6">
        <v>81</v>
      </c>
      <c r="P16" s="6">
        <v>380</v>
      </c>
      <c r="Q16" s="5" t="s">
        <v>266</v>
      </c>
      <c r="R16" s="5" t="s">
        <v>223</v>
      </c>
      <c r="S16" s="6" t="s">
        <v>222</v>
      </c>
      <c r="T16" s="5" t="s">
        <v>39</v>
      </c>
      <c r="U16" s="5" t="s">
        <v>221</v>
      </c>
      <c r="V16" s="5" t="s">
        <v>22</v>
      </c>
      <c r="W16" s="5" t="s">
        <v>29</v>
      </c>
      <c r="X16" s="5" t="s">
        <v>30</v>
      </c>
      <c r="Y16" s="5">
        <v>42</v>
      </c>
      <c r="Z16" s="6">
        <v>25</v>
      </c>
      <c r="AA16" s="6" t="s">
        <v>267</v>
      </c>
      <c r="AB16" s="5" t="s">
        <v>66</v>
      </c>
      <c r="AC16" s="5">
        <v>37</v>
      </c>
      <c r="AD16" s="6">
        <v>30</v>
      </c>
      <c r="AE16" s="6">
        <v>46.5</v>
      </c>
      <c r="AF16" s="6">
        <v>28.3</v>
      </c>
      <c r="AG16" s="12">
        <f>AE16/AF16</f>
        <v>1.6431095406360423</v>
      </c>
      <c r="AH16" s="10" t="s">
        <v>262</v>
      </c>
      <c r="AI16" s="13" t="s">
        <v>296</v>
      </c>
      <c r="AJ16" s="17">
        <v>1060</v>
      </c>
      <c r="AK16" s="6" t="s">
        <v>267</v>
      </c>
      <c r="AL16" s="6" t="s">
        <v>31</v>
      </c>
      <c r="AM16" s="2">
        <v>3</v>
      </c>
      <c r="AN16" s="32">
        <f>(AM16/13)*100</f>
        <v>23.076923076923077</v>
      </c>
      <c r="AO16" s="6">
        <v>12</v>
      </c>
      <c r="AP16" s="32">
        <f>(AO16/21)*100</f>
        <v>57.142857142857139</v>
      </c>
      <c r="AQ16" s="6">
        <v>10</v>
      </c>
      <c r="AR16" s="6">
        <f>(AQ16/10)*100</f>
        <v>100</v>
      </c>
      <c r="AS16" s="6">
        <v>13</v>
      </c>
      <c r="AT16" s="32">
        <f>(AS16/13)*100</f>
        <v>100</v>
      </c>
      <c r="AU16" s="7">
        <f>AN16+AP16+AR16+AT16</f>
        <v>280.2197802197802</v>
      </c>
      <c r="AV16" s="5">
        <v>14</v>
      </c>
    </row>
    <row r="17" spans="1:48" x14ac:dyDescent="0.2">
      <c r="A17" s="5">
        <f t="shared" si="0"/>
        <v>15</v>
      </c>
      <c r="B17" s="46" t="s">
        <v>70</v>
      </c>
      <c r="C17" s="10" t="s">
        <v>71</v>
      </c>
      <c r="D17" s="6" t="s">
        <v>43</v>
      </c>
      <c r="E17" s="5" t="s">
        <v>72</v>
      </c>
      <c r="F17" s="5" t="s">
        <v>50</v>
      </c>
      <c r="G17" s="10" t="s">
        <v>73</v>
      </c>
      <c r="H17" s="6">
        <v>30</v>
      </c>
      <c r="I17" s="6">
        <v>5000</v>
      </c>
      <c r="J17" s="6">
        <v>25</v>
      </c>
      <c r="K17" s="6">
        <v>200</v>
      </c>
      <c r="L17" s="6">
        <v>100</v>
      </c>
      <c r="M17" s="6">
        <v>100</v>
      </c>
      <c r="N17" s="6">
        <v>56</v>
      </c>
      <c r="O17" s="6">
        <v>46</v>
      </c>
      <c r="P17" s="6">
        <v>10</v>
      </c>
      <c r="Q17" s="5" t="s">
        <v>266</v>
      </c>
      <c r="R17" s="5" t="s">
        <v>32</v>
      </c>
      <c r="S17" s="6" t="s">
        <v>75</v>
      </c>
      <c r="T17" s="5" t="s">
        <v>39</v>
      </c>
      <c r="U17" s="5" t="s">
        <v>74</v>
      </c>
      <c r="V17" s="5" t="s">
        <v>50</v>
      </c>
      <c r="W17" s="5" t="s">
        <v>29</v>
      </c>
      <c r="X17" s="5" t="s">
        <v>54</v>
      </c>
      <c r="Y17" s="5">
        <v>65</v>
      </c>
      <c r="Z17" s="6">
        <v>29</v>
      </c>
      <c r="AA17" s="6" t="s">
        <v>267</v>
      </c>
      <c r="AB17" s="5" t="s">
        <v>72</v>
      </c>
      <c r="AC17" s="5">
        <v>55</v>
      </c>
      <c r="AD17" s="6">
        <v>1</v>
      </c>
      <c r="AE17" s="6">
        <v>200</v>
      </c>
      <c r="AF17" s="6">
        <v>200</v>
      </c>
      <c r="AG17" s="6">
        <f>AE17/AF17</f>
        <v>1</v>
      </c>
      <c r="AH17" s="10" t="s">
        <v>73</v>
      </c>
      <c r="AI17" s="13" t="s">
        <v>279</v>
      </c>
      <c r="AJ17" s="17">
        <v>500</v>
      </c>
      <c r="AK17" s="6" t="s">
        <v>267</v>
      </c>
      <c r="AL17" s="6" t="s">
        <v>55</v>
      </c>
      <c r="AM17" s="2">
        <v>9</v>
      </c>
      <c r="AN17" s="32">
        <f>(AM17/13)*100</f>
        <v>69.230769230769226</v>
      </c>
      <c r="AO17" s="6">
        <v>1</v>
      </c>
      <c r="AP17" s="32">
        <f>(AO17/21)*100</f>
        <v>4.7619047619047619</v>
      </c>
      <c r="AQ17" s="6">
        <v>10</v>
      </c>
      <c r="AR17" s="6">
        <f>(AQ17/10)*100</f>
        <v>100</v>
      </c>
      <c r="AS17" s="6">
        <v>13</v>
      </c>
      <c r="AT17" s="32">
        <f>(AS17/13)*100</f>
        <v>100</v>
      </c>
      <c r="AU17" s="7">
        <f>AN17+AP17+AR17+AT17</f>
        <v>273.99267399267399</v>
      </c>
      <c r="AV17" s="5">
        <v>15</v>
      </c>
    </row>
    <row r="18" spans="1:48" x14ac:dyDescent="0.2">
      <c r="A18" s="5">
        <f t="shared" si="0"/>
        <v>16</v>
      </c>
      <c r="B18" s="46" t="s">
        <v>47</v>
      </c>
      <c r="C18" s="10" t="s">
        <v>48</v>
      </c>
      <c r="D18" s="6" t="s">
        <v>49</v>
      </c>
      <c r="E18" s="5" t="s">
        <v>23</v>
      </c>
      <c r="F18" s="5" t="s">
        <v>50</v>
      </c>
      <c r="G18" s="10" t="s">
        <v>24</v>
      </c>
      <c r="H18" s="6">
        <v>25</v>
      </c>
      <c r="I18" s="6">
        <v>200</v>
      </c>
      <c r="J18" s="6">
        <v>20</v>
      </c>
      <c r="K18" s="6">
        <v>10</v>
      </c>
      <c r="L18" s="6">
        <v>100</v>
      </c>
      <c r="M18" s="6">
        <v>93.8</v>
      </c>
      <c r="N18" s="6">
        <v>64</v>
      </c>
      <c r="O18" s="6" t="s">
        <v>46</v>
      </c>
      <c r="P18" s="6" t="s">
        <v>46</v>
      </c>
      <c r="Q18" s="5" t="s">
        <v>266</v>
      </c>
      <c r="R18" s="5" t="s">
        <v>32</v>
      </c>
      <c r="S18" s="6" t="s">
        <v>53</v>
      </c>
      <c r="T18" s="5" t="s">
        <v>39</v>
      </c>
      <c r="U18" s="5" t="s">
        <v>51</v>
      </c>
      <c r="V18" s="5" t="s">
        <v>50</v>
      </c>
      <c r="W18" s="5" t="s">
        <v>29</v>
      </c>
      <c r="X18" s="5" t="s">
        <v>54</v>
      </c>
      <c r="Y18" s="5">
        <v>62</v>
      </c>
      <c r="Z18" s="6">
        <v>20</v>
      </c>
      <c r="AA18" s="6" t="s">
        <v>267</v>
      </c>
      <c r="AB18" s="5" t="s">
        <v>23</v>
      </c>
      <c r="AC18" s="5">
        <v>37</v>
      </c>
      <c r="AD18" s="6">
        <v>5</v>
      </c>
      <c r="AE18" s="6">
        <v>100</v>
      </c>
      <c r="AF18" s="6">
        <v>125</v>
      </c>
      <c r="AG18" s="6">
        <f>AE18/AF18</f>
        <v>0.8</v>
      </c>
      <c r="AH18" s="10" t="s">
        <v>24</v>
      </c>
      <c r="AI18" s="13" t="s">
        <v>275</v>
      </c>
      <c r="AJ18" s="17">
        <v>250</v>
      </c>
      <c r="AK18" s="6" t="s">
        <v>267</v>
      </c>
      <c r="AL18" s="6" t="s">
        <v>55</v>
      </c>
      <c r="AM18" s="6">
        <v>11</v>
      </c>
      <c r="AN18" s="32">
        <f>(AM18/13)*100</f>
        <v>84.615384615384613</v>
      </c>
      <c r="AO18" s="6">
        <v>6</v>
      </c>
      <c r="AP18" s="32">
        <f>(AO18/21)*100</f>
        <v>28.571428571428569</v>
      </c>
      <c r="AQ18" s="6">
        <v>10</v>
      </c>
      <c r="AR18" s="6">
        <f>(AQ18/10)*100</f>
        <v>100</v>
      </c>
      <c r="AS18" s="6">
        <v>7</v>
      </c>
      <c r="AT18" s="32">
        <f>(AS18/13)*100</f>
        <v>53.846153846153847</v>
      </c>
      <c r="AU18" s="7">
        <f>AN18+AP18+AR18+AT18</f>
        <v>267.03296703296706</v>
      </c>
      <c r="AV18" s="5">
        <v>16</v>
      </c>
    </row>
    <row r="19" spans="1:48" x14ac:dyDescent="0.2">
      <c r="A19" s="5">
        <f t="shared" si="0"/>
        <v>17</v>
      </c>
      <c r="B19" s="46" t="s">
        <v>202</v>
      </c>
      <c r="C19" s="10" t="s">
        <v>203</v>
      </c>
      <c r="D19" s="6" t="s">
        <v>204</v>
      </c>
      <c r="E19" s="5" t="s">
        <v>66</v>
      </c>
      <c r="F19" s="5" t="s">
        <v>22</v>
      </c>
      <c r="G19" s="10" t="s">
        <v>262</v>
      </c>
      <c r="H19" s="6">
        <v>45</v>
      </c>
      <c r="I19" s="6">
        <v>100</v>
      </c>
      <c r="J19" s="6">
        <v>20</v>
      </c>
      <c r="K19" s="6">
        <v>5</v>
      </c>
      <c r="L19" s="6">
        <v>100</v>
      </c>
      <c r="M19" s="6">
        <v>95.7</v>
      </c>
      <c r="N19" s="6">
        <v>76</v>
      </c>
      <c r="O19" s="6">
        <v>47</v>
      </c>
      <c r="P19" s="6">
        <v>29</v>
      </c>
      <c r="Q19" s="5" t="s">
        <v>266</v>
      </c>
      <c r="R19" s="5" t="s">
        <v>207</v>
      </c>
      <c r="S19" s="6" t="s">
        <v>206</v>
      </c>
      <c r="T19" s="5" t="s">
        <v>28</v>
      </c>
      <c r="U19" s="5" t="s">
        <v>205</v>
      </c>
      <c r="V19" s="5" t="s">
        <v>22</v>
      </c>
      <c r="W19" s="5" t="s">
        <v>29</v>
      </c>
      <c r="X19" s="5" t="s">
        <v>30</v>
      </c>
      <c r="Y19" s="5">
        <v>42</v>
      </c>
      <c r="Z19" s="6">
        <v>25</v>
      </c>
      <c r="AA19" s="6" t="s">
        <v>267</v>
      </c>
      <c r="AB19" s="5" t="s">
        <v>66</v>
      </c>
      <c r="AC19" s="5">
        <v>37</v>
      </c>
      <c r="AD19" s="6">
        <v>20</v>
      </c>
      <c r="AE19" s="6">
        <v>2.2000000000000002</v>
      </c>
      <c r="AF19" s="6" t="s">
        <v>46</v>
      </c>
      <c r="AG19" s="6" t="s">
        <v>46</v>
      </c>
      <c r="AH19" s="10" t="s">
        <v>262</v>
      </c>
      <c r="AI19" s="13"/>
      <c r="AJ19" s="17">
        <v>1000</v>
      </c>
      <c r="AK19" s="6" t="s">
        <v>267</v>
      </c>
      <c r="AL19" s="6" t="s">
        <v>31</v>
      </c>
      <c r="AM19" s="2">
        <v>5</v>
      </c>
      <c r="AN19" s="32">
        <f>(AM19/13)*100</f>
        <v>38.461538461538467</v>
      </c>
      <c r="AO19" s="6">
        <v>10</v>
      </c>
      <c r="AP19" s="32">
        <f>(AO19/21)*100</f>
        <v>47.619047619047613</v>
      </c>
      <c r="AQ19" s="6">
        <v>10</v>
      </c>
      <c r="AR19" s="6">
        <f>(AQ19/10)*100</f>
        <v>100</v>
      </c>
      <c r="AS19" s="6">
        <v>10</v>
      </c>
      <c r="AT19" s="32">
        <f>(AS19/13)*100</f>
        <v>76.923076923076934</v>
      </c>
      <c r="AU19" s="7">
        <f>AN19+AP19+AR19+AT19</f>
        <v>263.00366300366301</v>
      </c>
      <c r="AV19" s="5">
        <v>17</v>
      </c>
    </row>
    <row r="20" spans="1:48" x14ac:dyDescent="0.2">
      <c r="A20" s="5">
        <f t="shared" si="0"/>
        <v>18</v>
      </c>
      <c r="B20" s="46" t="s">
        <v>56</v>
      </c>
      <c r="C20" s="10" t="s">
        <v>57</v>
      </c>
      <c r="D20" s="6" t="s">
        <v>58</v>
      </c>
      <c r="E20" s="5" t="s">
        <v>59</v>
      </c>
      <c r="F20" s="5" t="s">
        <v>50</v>
      </c>
      <c r="G20" s="10" t="s">
        <v>262</v>
      </c>
      <c r="H20" s="6">
        <v>27</v>
      </c>
      <c r="I20" s="6">
        <v>50</v>
      </c>
      <c r="J20" s="6">
        <v>75</v>
      </c>
      <c r="K20" s="6">
        <v>2</v>
      </c>
      <c r="L20" s="6">
        <v>100</v>
      </c>
      <c r="M20" s="6">
        <v>82</v>
      </c>
      <c r="N20" s="6">
        <v>129</v>
      </c>
      <c r="O20" s="6">
        <v>72</v>
      </c>
      <c r="P20" s="6">
        <v>57</v>
      </c>
      <c r="Q20" s="5" t="s">
        <v>266</v>
      </c>
      <c r="R20" s="5" t="s">
        <v>32</v>
      </c>
      <c r="S20" s="6" t="s">
        <v>61</v>
      </c>
      <c r="T20" s="5" t="s">
        <v>62</v>
      </c>
      <c r="U20" s="5" t="s">
        <v>60</v>
      </c>
      <c r="V20" s="5" t="s">
        <v>50</v>
      </c>
      <c r="W20" s="5" t="s">
        <v>29</v>
      </c>
      <c r="X20" s="5" t="s">
        <v>54</v>
      </c>
      <c r="Y20" s="5">
        <v>65</v>
      </c>
      <c r="Z20" s="6">
        <v>22</v>
      </c>
      <c r="AA20" s="6" t="s">
        <v>267</v>
      </c>
      <c r="AB20" s="5" t="s">
        <v>59</v>
      </c>
      <c r="AC20" s="5">
        <v>60</v>
      </c>
      <c r="AD20" s="6">
        <v>5</v>
      </c>
      <c r="AE20" s="6">
        <v>65</v>
      </c>
      <c r="AF20" s="6" t="s">
        <v>46</v>
      </c>
      <c r="AG20" s="6" t="s">
        <v>46</v>
      </c>
      <c r="AH20" s="10" t="s">
        <v>262</v>
      </c>
      <c r="AI20" s="13" t="s">
        <v>276</v>
      </c>
      <c r="AJ20" s="17" t="s">
        <v>317</v>
      </c>
      <c r="AK20" s="6" t="s">
        <v>267</v>
      </c>
      <c r="AL20" s="6" t="s">
        <v>31</v>
      </c>
      <c r="AM20" s="6">
        <v>10</v>
      </c>
      <c r="AN20" s="32">
        <f>(AM20/13)*100</f>
        <v>76.923076923076934</v>
      </c>
      <c r="AO20" s="6">
        <v>11</v>
      </c>
      <c r="AP20" s="32">
        <f>(AO20/21)*100</f>
        <v>52.380952380952387</v>
      </c>
      <c r="AQ20" s="6">
        <v>10</v>
      </c>
      <c r="AR20" s="6">
        <f>(AQ20/10)*100</f>
        <v>100</v>
      </c>
      <c r="AS20" s="6">
        <v>2</v>
      </c>
      <c r="AT20" s="32">
        <f>(AS20/13)*100</f>
        <v>15.384615384615385</v>
      </c>
      <c r="AU20" s="7">
        <f>AN20+AP20+AR20+AT20</f>
        <v>244.6886446886447</v>
      </c>
      <c r="AV20" s="5">
        <v>18</v>
      </c>
    </row>
    <row r="21" spans="1:48" x14ac:dyDescent="0.2">
      <c r="A21" s="5">
        <f t="shared" si="0"/>
        <v>19</v>
      </c>
      <c r="B21" s="46" t="s">
        <v>95</v>
      </c>
      <c r="C21" s="10" t="s">
        <v>96</v>
      </c>
      <c r="D21" s="6" t="s">
        <v>97</v>
      </c>
      <c r="E21" s="5" t="s">
        <v>23</v>
      </c>
      <c r="F21" s="5" t="s">
        <v>22</v>
      </c>
      <c r="G21" s="10" t="s">
        <v>24</v>
      </c>
      <c r="H21" s="6">
        <v>40</v>
      </c>
      <c r="I21" s="6">
        <v>5</v>
      </c>
      <c r="J21" s="6">
        <v>30</v>
      </c>
      <c r="K21" s="6">
        <v>0.17</v>
      </c>
      <c r="L21" s="6">
        <v>71.400000000000006</v>
      </c>
      <c r="M21" s="6">
        <v>100</v>
      </c>
      <c r="N21" s="6">
        <v>29</v>
      </c>
      <c r="O21" s="6">
        <v>19</v>
      </c>
      <c r="P21" s="6">
        <v>10</v>
      </c>
      <c r="Q21" s="5" t="s">
        <v>266</v>
      </c>
      <c r="R21" s="5" t="s">
        <v>100</v>
      </c>
      <c r="S21" s="6" t="s">
        <v>99</v>
      </c>
      <c r="T21" s="5" t="s">
        <v>39</v>
      </c>
      <c r="U21" s="5" t="s">
        <v>98</v>
      </c>
      <c r="V21" s="5" t="s">
        <v>22</v>
      </c>
      <c r="W21" s="5" t="s">
        <v>29</v>
      </c>
      <c r="X21" s="5" t="s">
        <v>30</v>
      </c>
      <c r="Y21" s="5">
        <v>42</v>
      </c>
      <c r="Z21" s="6">
        <v>20</v>
      </c>
      <c r="AA21" s="6" t="s">
        <v>267</v>
      </c>
      <c r="AB21" s="5" t="s">
        <v>23</v>
      </c>
      <c r="AC21" s="5">
        <v>37</v>
      </c>
      <c r="AD21" s="6">
        <v>20</v>
      </c>
      <c r="AE21" s="6">
        <v>33.299999999999997</v>
      </c>
      <c r="AF21" s="6">
        <v>30</v>
      </c>
      <c r="AG21" s="6">
        <f>AE21/AF21</f>
        <v>1.1099999999999999</v>
      </c>
      <c r="AH21" s="10" t="s">
        <v>24</v>
      </c>
      <c r="AI21" s="13" t="s">
        <v>46</v>
      </c>
      <c r="AJ21" s="17">
        <v>667</v>
      </c>
      <c r="AK21" s="6" t="s">
        <v>267</v>
      </c>
      <c r="AL21" s="6" t="s">
        <v>55</v>
      </c>
      <c r="AM21" s="2">
        <v>6</v>
      </c>
      <c r="AN21" s="32">
        <f>(AM21/13)*100</f>
        <v>46.153846153846153</v>
      </c>
      <c r="AO21" s="6">
        <v>18</v>
      </c>
      <c r="AP21" s="32">
        <f>(AO21/21)*100</f>
        <v>85.714285714285708</v>
      </c>
      <c r="AQ21" s="6">
        <v>1</v>
      </c>
      <c r="AR21" s="6">
        <f>(AQ21/10)*100</f>
        <v>10</v>
      </c>
      <c r="AS21" s="6">
        <v>13</v>
      </c>
      <c r="AT21" s="32">
        <f>(AS21/13)*100</f>
        <v>100</v>
      </c>
      <c r="AU21" s="7">
        <f>AN21+AP21+AR21+AT21</f>
        <v>241.86813186813185</v>
      </c>
      <c r="AV21" s="5">
        <v>19</v>
      </c>
    </row>
    <row r="22" spans="1:48" x14ac:dyDescent="0.2">
      <c r="A22" s="5">
        <f t="shared" si="0"/>
        <v>20</v>
      </c>
      <c r="B22" s="46" t="s">
        <v>185</v>
      </c>
      <c r="C22" s="10" t="s">
        <v>43</v>
      </c>
      <c r="D22" s="6" t="s">
        <v>43</v>
      </c>
      <c r="E22" s="5" t="s">
        <v>23</v>
      </c>
      <c r="F22" s="5" t="s">
        <v>22</v>
      </c>
      <c r="G22" s="10" t="s">
        <v>24</v>
      </c>
      <c r="H22" s="6">
        <v>45</v>
      </c>
      <c r="I22" s="6">
        <v>20</v>
      </c>
      <c r="J22" s="6">
        <v>20</v>
      </c>
      <c r="K22" s="6">
        <v>1</v>
      </c>
      <c r="L22" s="6">
        <v>100</v>
      </c>
      <c r="M22" s="6">
        <v>90</v>
      </c>
      <c r="N22" s="6">
        <v>22</v>
      </c>
      <c r="O22" s="6">
        <v>10</v>
      </c>
      <c r="P22" s="6">
        <v>12</v>
      </c>
      <c r="Q22" s="5" t="s">
        <v>266</v>
      </c>
      <c r="R22" s="9" t="s">
        <v>32</v>
      </c>
      <c r="S22" s="6" t="s">
        <v>186</v>
      </c>
      <c r="T22" s="5" t="s">
        <v>39</v>
      </c>
      <c r="U22" s="5" t="s">
        <v>26</v>
      </c>
      <c r="V22" s="5" t="s">
        <v>22</v>
      </c>
      <c r="W22" s="5" t="s">
        <v>29</v>
      </c>
      <c r="X22" s="9" t="s">
        <v>30</v>
      </c>
      <c r="Y22" s="5">
        <v>42</v>
      </c>
      <c r="Z22" s="6">
        <v>15</v>
      </c>
      <c r="AA22" s="6" t="s">
        <v>267</v>
      </c>
      <c r="AB22" s="5" t="s">
        <v>23</v>
      </c>
      <c r="AC22" s="5">
        <v>42</v>
      </c>
      <c r="AD22" s="6">
        <v>30</v>
      </c>
      <c r="AE22" s="6">
        <v>640</v>
      </c>
      <c r="AF22" s="6">
        <v>640</v>
      </c>
      <c r="AG22" s="6">
        <f>AE22/AF22</f>
        <v>1</v>
      </c>
      <c r="AH22" s="10" t="s">
        <v>24</v>
      </c>
      <c r="AI22" s="15" t="s">
        <v>46</v>
      </c>
      <c r="AJ22" s="19">
        <v>375</v>
      </c>
      <c r="AK22" s="6" t="s">
        <v>267</v>
      </c>
      <c r="AL22" s="6" t="s">
        <v>55</v>
      </c>
      <c r="AM22" s="2">
        <v>5</v>
      </c>
      <c r="AN22" s="32">
        <f>(AM22/13)*100</f>
        <v>38.461538461538467</v>
      </c>
      <c r="AO22" s="6">
        <v>14</v>
      </c>
      <c r="AP22" s="32">
        <f>(AO22/21)*100</f>
        <v>66.666666666666657</v>
      </c>
      <c r="AQ22" s="6">
        <v>10</v>
      </c>
      <c r="AR22" s="6">
        <f>(AQ22/10)*100</f>
        <v>100</v>
      </c>
      <c r="AS22" s="6">
        <v>4</v>
      </c>
      <c r="AT22" s="32">
        <f>(AS22/13)*100</f>
        <v>30.76923076923077</v>
      </c>
      <c r="AU22" s="7">
        <f>AN22+AP22+AR22+AT22</f>
        <v>235.89743589743591</v>
      </c>
      <c r="AV22" s="5">
        <v>20</v>
      </c>
    </row>
    <row r="23" spans="1:48" x14ac:dyDescent="0.2">
      <c r="A23" s="5">
        <f t="shared" si="0"/>
        <v>21</v>
      </c>
      <c r="B23" s="46" t="s">
        <v>76</v>
      </c>
      <c r="C23" s="10" t="s">
        <v>77</v>
      </c>
      <c r="D23" s="6" t="s">
        <v>78</v>
      </c>
      <c r="E23" s="5" t="s">
        <v>23</v>
      </c>
      <c r="F23" s="5" t="s">
        <v>50</v>
      </c>
      <c r="G23" s="10" t="s">
        <v>262</v>
      </c>
      <c r="H23" s="6">
        <v>35</v>
      </c>
      <c r="I23" s="6">
        <v>50</v>
      </c>
      <c r="J23" s="6">
        <v>25</v>
      </c>
      <c r="K23" s="6">
        <v>2</v>
      </c>
      <c r="L23" s="6">
        <v>93</v>
      </c>
      <c r="M23" s="6">
        <v>95.3</v>
      </c>
      <c r="N23" s="6">
        <v>378</v>
      </c>
      <c r="O23" s="6">
        <v>155</v>
      </c>
      <c r="P23" s="6">
        <v>223</v>
      </c>
      <c r="Q23" s="5" t="s">
        <v>266</v>
      </c>
      <c r="R23" s="5" t="s">
        <v>80</v>
      </c>
      <c r="S23" s="6" t="s">
        <v>79</v>
      </c>
      <c r="T23" s="5" t="s">
        <v>46</v>
      </c>
      <c r="U23" s="5" t="s">
        <v>26</v>
      </c>
      <c r="V23" s="5" t="s">
        <v>50</v>
      </c>
      <c r="W23" s="5" t="s">
        <v>29</v>
      </c>
      <c r="X23" s="5" t="s">
        <v>54</v>
      </c>
      <c r="Y23" s="5">
        <v>62</v>
      </c>
      <c r="Z23" s="6">
        <v>20</v>
      </c>
      <c r="AA23" s="6" t="s">
        <v>267</v>
      </c>
      <c r="AB23" s="5" t="s">
        <v>23</v>
      </c>
      <c r="AC23" s="5">
        <v>37</v>
      </c>
      <c r="AD23" s="6">
        <v>15</v>
      </c>
      <c r="AE23" s="6">
        <v>50</v>
      </c>
      <c r="AF23" s="6">
        <v>62.5</v>
      </c>
      <c r="AG23" s="6">
        <f>AE23/AF23</f>
        <v>0.8</v>
      </c>
      <c r="AH23" s="10" t="s">
        <v>262</v>
      </c>
      <c r="AI23" s="13" t="s">
        <v>46</v>
      </c>
      <c r="AJ23" s="17" t="s">
        <v>318</v>
      </c>
      <c r="AK23" s="6" t="s">
        <v>267</v>
      </c>
      <c r="AL23" s="6" t="s">
        <v>31</v>
      </c>
      <c r="AM23" s="2">
        <v>8</v>
      </c>
      <c r="AN23" s="32">
        <f>(AM23/13)*100</f>
        <v>61.53846153846154</v>
      </c>
      <c r="AO23" s="6">
        <v>11</v>
      </c>
      <c r="AP23" s="32">
        <f>(AO23/21)*100</f>
        <v>52.380952380952387</v>
      </c>
      <c r="AQ23" s="6">
        <v>5</v>
      </c>
      <c r="AR23" s="6">
        <f>(AQ23/10)*100</f>
        <v>50</v>
      </c>
      <c r="AS23" s="6">
        <v>9</v>
      </c>
      <c r="AT23" s="32">
        <f>(AS23/13)*100</f>
        <v>69.230769230769226</v>
      </c>
      <c r="AU23" s="7">
        <f>AN23+AP23+AR23+AT23</f>
        <v>233.15018315018315</v>
      </c>
      <c r="AV23" s="5">
        <v>21</v>
      </c>
    </row>
    <row r="24" spans="1:48" x14ac:dyDescent="0.2">
      <c r="A24" s="5">
        <f t="shared" si="0"/>
        <v>22</v>
      </c>
      <c r="B24" s="46" t="s">
        <v>217</v>
      </c>
      <c r="C24" s="10" t="s">
        <v>43</v>
      </c>
      <c r="D24" s="6" t="s">
        <v>43</v>
      </c>
      <c r="E24" s="5" t="s">
        <v>23</v>
      </c>
      <c r="F24" s="5" t="s">
        <v>50</v>
      </c>
      <c r="G24" s="10" t="s">
        <v>24</v>
      </c>
      <c r="H24" s="6">
        <v>50</v>
      </c>
      <c r="I24" s="6">
        <v>352</v>
      </c>
      <c r="J24" s="6">
        <v>22</v>
      </c>
      <c r="K24" s="6">
        <v>16</v>
      </c>
      <c r="L24" s="6">
        <v>99.4</v>
      </c>
      <c r="M24" s="6">
        <v>98</v>
      </c>
      <c r="N24" s="6">
        <v>34</v>
      </c>
      <c r="O24" s="6" t="s">
        <v>46</v>
      </c>
      <c r="P24" s="6" t="s">
        <v>46</v>
      </c>
      <c r="Q24" s="5" t="s">
        <v>266</v>
      </c>
      <c r="R24" s="5" t="s">
        <v>219</v>
      </c>
      <c r="S24" s="6" t="s">
        <v>79</v>
      </c>
      <c r="T24" s="5" t="s">
        <v>28</v>
      </c>
      <c r="U24" s="5" t="s">
        <v>26</v>
      </c>
      <c r="V24" s="5" t="s">
        <v>50</v>
      </c>
      <c r="W24" s="5" t="s">
        <v>29</v>
      </c>
      <c r="X24" s="5" t="s">
        <v>54</v>
      </c>
      <c r="Y24" s="5">
        <v>65</v>
      </c>
      <c r="Z24" s="6">
        <v>40</v>
      </c>
      <c r="AA24" s="6" t="s">
        <v>267</v>
      </c>
      <c r="AB24" s="5" t="s">
        <v>23</v>
      </c>
      <c r="AC24" s="5">
        <v>37</v>
      </c>
      <c r="AD24" s="6">
        <v>10</v>
      </c>
      <c r="AE24" s="6">
        <v>50</v>
      </c>
      <c r="AF24" s="6">
        <v>62.5</v>
      </c>
      <c r="AG24" s="6">
        <f>AE24/AF24</f>
        <v>0.8</v>
      </c>
      <c r="AH24" s="10" t="s">
        <v>24</v>
      </c>
      <c r="AI24" s="13" t="s">
        <v>218</v>
      </c>
      <c r="AJ24" s="17">
        <v>500</v>
      </c>
      <c r="AK24" s="6" t="s">
        <v>267</v>
      </c>
      <c r="AL24" s="6" t="s">
        <v>31</v>
      </c>
      <c r="AM24" s="2">
        <v>4</v>
      </c>
      <c r="AN24" s="32">
        <f>(AM24/13)*100</f>
        <v>30.76923076923077</v>
      </c>
      <c r="AO24" s="6">
        <v>4</v>
      </c>
      <c r="AP24" s="32">
        <f>(AO24/21)*100</f>
        <v>19.047619047619047</v>
      </c>
      <c r="AQ24" s="6">
        <v>9</v>
      </c>
      <c r="AR24" s="6">
        <f>(AQ24/10)*100</f>
        <v>90</v>
      </c>
      <c r="AS24" s="6">
        <v>12</v>
      </c>
      <c r="AT24" s="32">
        <f>(AS24/13)*100</f>
        <v>92.307692307692307</v>
      </c>
      <c r="AU24" s="7">
        <f>AN24+AP24+AR24+AT24</f>
        <v>232.12454212454213</v>
      </c>
      <c r="AV24" s="5">
        <v>22</v>
      </c>
    </row>
    <row r="25" spans="1:48" x14ac:dyDescent="0.2">
      <c r="A25" s="5">
        <f t="shared" si="0"/>
        <v>23</v>
      </c>
      <c r="B25" s="46" t="s">
        <v>107</v>
      </c>
      <c r="C25" s="10" t="s">
        <v>108</v>
      </c>
      <c r="D25" s="6" t="s">
        <v>109</v>
      </c>
      <c r="E25" s="5" t="s">
        <v>110</v>
      </c>
      <c r="F25" s="5" t="s">
        <v>50</v>
      </c>
      <c r="G25" s="10" t="s">
        <v>262</v>
      </c>
      <c r="H25" s="6">
        <v>40</v>
      </c>
      <c r="I25" s="6">
        <v>10</v>
      </c>
      <c r="J25" s="6">
        <v>25</v>
      </c>
      <c r="K25" s="6">
        <v>0.4</v>
      </c>
      <c r="L25" s="6">
        <v>100</v>
      </c>
      <c r="M25" s="6">
        <v>73</v>
      </c>
      <c r="N25" s="6">
        <v>132</v>
      </c>
      <c r="O25" s="6">
        <v>52</v>
      </c>
      <c r="P25" s="6">
        <v>80</v>
      </c>
      <c r="Q25" s="5" t="s">
        <v>266</v>
      </c>
      <c r="R25" s="5" t="s">
        <v>114</v>
      </c>
      <c r="S25" s="6" t="s">
        <v>112</v>
      </c>
      <c r="T25" s="5" t="s">
        <v>39</v>
      </c>
      <c r="U25" s="5" t="s">
        <v>111</v>
      </c>
      <c r="V25" s="5" t="s">
        <v>50</v>
      </c>
      <c r="W25" s="5" t="s">
        <v>29</v>
      </c>
      <c r="X25" s="5" t="s">
        <v>113</v>
      </c>
      <c r="Y25" s="5">
        <v>59</v>
      </c>
      <c r="Z25" s="6">
        <v>40</v>
      </c>
      <c r="AA25" s="6" t="s">
        <v>266</v>
      </c>
      <c r="AB25" s="5" t="s">
        <v>110</v>
      </c>
      <c r="AC25" s="5">
        <v>59</v>
      </c>
      <c r="AD25" s="6">
        <v>40</v>
      </c>
      <c r="AE25" s="6">
        <v>16</v>
      </c>
      <c r="AF25" s="6">
        <v>24</v>
      </c>
      <c r="AG25" s="12">
        <f>AE25/AF25</f>
        <v>0.66666666666666663</v>
      </c>
      <c r="AH25" s="10" t="s">
        <v>262</v>
      </c>
      <c r="AI25" s="13" t="s">
        <v>282</v>
      </c>
      <c r="AJ25" s="17">
        <v>2000</v>
      </c>
      <c r="AK25" s="6" t="s">
        <v>266</v>
      </c>
      <c r="AL25" s="6" t="s">
        <v>31</v>
      </c>
      <c r="AM25" s="2">
        <v>6</v>
      </c>
      <c r="AN25" s="32">
        <f>(AM25/13)*100</f>
        <v>46.153846153846153</v>
      </c>
      <c r="AO25" s="6">
        <v>16</v>
      </c>
      <c r="AP25" s="32">
        <f>(AO25/21)*100</f>
        <v>76.19047619047619</v>
      </c>
      <c r="AQ25" s="6">
        <v>10</v>
      </c>
      <c r="AR25" s="6">
        <f>(AQ25/10)*100</f>
        <v>100</v>
      </c>
      <c r="AS25" s="6">
        <v>1</v>
      </c>
      <c r="AT25" s="32">
        <f>(AS25/13)*100</f>
        <v>7.6923076923076925</v>
      </c>
      <c r="AU25" s="7">
        <f>AN25+AP25+AR25+AT25</f>
        <v>230.03663003663002</v>
      </c>
      <c r="AV25" s="5">
        <v>23</v>
      </c>
    </row>
    <row r="26" spans="1:48" x14ac:dyDescent="0.2">
      <c r="A26" s="5">
        <f t="shared" si="0"/>
        <v>24</v>
      </c>
      <c r="B26" s="46" t="s">
        <v>63</v>
      </c>
      <c r="C26" s="10" t="s">
        <v>64</v>
      </c>
      <c r="D26" s="6" t="s">
        <v>65</v>
      </c>
      <c r="E26" s="5" t="s">
        <v>66</v>
      </c>
      <c r="F26" s="5" t="s">
        <v>22</v>
      </c>
      <c r="G26" s="10" t="s">
        <v>262</v>
      </c>
      <c r="H26" s="6">
        <v>30</v>
      </c>
      <c r="I26" s="6">
        <v>200</v>
      </c>
      <c r="J26" s="6">
        <v>20</v>
      </c>
      <c r="K26" s="6">
        <v>10</v>
      </c>
      <c r="L26" s="6">
        <v>100</v>
      </c>
      <c r="M26" s="6">
        <v>90</v>
      </c>
      <c r="N26" s="6">
        <v>50</v>
      </c>
      <c r="O26" s="6" t="s">
        <v>46</v>
      </c>
      <c r="P26" s="6" t="s">
        <v>46</v>
      </c>
      <c r="Q26" s="5" t="s">
        <v>266</v>
      </c>
      <c r="R26" s="5" t="s">
        <v>69</v>
      </c>
      <c r="S26" s="6" t="s">
        <v>68</v>
      </c>
      <c r="T26" s="5" t="s">
        <v>28</v>
      </c>
      <c r="U26" s="5" t="s">
        <v>67</v>
      </c>
      <c r="V26" s="5" t="s">
        <v>22</v>
      </c>
      <c r="W26" s="5" t="s">
        <v>29</v>
      </c>
      <c r="X26" s="5" t="s">
        <v>30</v>
      </c>
      <c r="Y26" s="5">
        <v>37</v>
      </c>
      <c r="Z26" s="6">
        <v>30</v>
      </c>
      <c r="AA26" s="6" t="s">
        <v>266</v>
      </c>
      <c r="AB26" s="5" t="s">
        <v>66</v>
      </c>
      <c r="AC26" s="5">
        <v>37</v>
      </c>
      <c r="AD26" s="6">
        <v>30</v>
      </c>
      <c r="AE26" s="6">
        <v>45</v>
      </c>
      <c r="AF26" s="6">
        <v>22.5</v>
      </c>
      <c r="AG26" s="6">
        <f>AE26/AF26</f>
        <v>2</v>
      </c>
      <c r="AH26" s="10" t="s">
        <v>262</v>
      </c>
      <c r="AI26" s="13" t="s">
        <v>278</v>
      </c>
      <c r="AJ26" s="17" t="s">
        <v>277</v>
      </c>
      <c r="AK26" s="6" t="s">
        <v>266</v>
      </c>
      <c r="AL26" s="6" t="s">
        <v>55</v>
      </c>
      <c r="AM26" s="6">
        <v>9</v>
      </c>
      <c r="AN26" s="32">
        <f>(AM26/13)*100</f>
        <v>69.230769230769226</v>
      </c>
      <c r="AO26" s="6">
        <v>6</v>
      </c>
      <c r="AP26" s="32">
        <f>(AO26/21)*100</f>
        <v>28.571428571428569</v>
      </c>
      <c r="AQ26" s="6">
        <v>10</v>
      </c>
      <c r="AR26" s="6">
        <f>(AQ26/10)*100</f>
        <v>100</v>
      </c>
      <c r="AS26" s="6">
        <v>4</v>
      </c>
      <c r="AT26" s="32">
        <f>(AS26/13)*100</f>
        <v>30.76923076923077</v>
      </c>
      <c r="AU26" s="7">
        <f>AN26+AP26+AR26+AT26</f>
        <v>228.57142857142856</v>
      </c>
      <c r="AV26" s="5">
        <v>24</v>
      </c>
    </row>
    <row r="27" spans="1:48" x14ac:dyDescent="0.2">
      <c r="A27" s="5">
        <f t="shared" si="0"/>
        <v>25</v>
      </c>
      <c r="B27" s="46" t="s">
        <v>142</v>
      </c>
      <c r="C27" s="10" t="s">
        <v>77</v>
      </c>
      <c r="D27" s="6" t="s">
        <v>78</v>
      </c>
      <c r="E27" s="5" t="s">
        <v>23</v>
      </c>
      <c r="F27" s="5" t="s">
        <v>50</v>
      </c>
      <c r="G27" s="10" t="s">
        <v>262</v>
      </c>
      <c r="H27" s="6">
        <v>40</v>
      </c>
      <c r="I27" s="6">
        <v>500</v>
      </c>
      <c r="J27" s="6">
        <v>100</v>
      </c>
      <c r="K27" s="6">
        <v>100</v>
      </c>
      <c r="L27" s="6">
        <v>100</v>
      </c>
      <c r="M27" s="6">
        <v>95</v>
      </c>
      <c r="N27" s="6">
        <v>83</v>
      </c>
      <c r="O27" s="6">
        <v>41</v>
      </c>
      <c r="P27" s="6">
        <v>42</v>
      </c>
      <c r="Q27" s="5" t="s">
        <v>266</v>
      </c>
      <c r="R27" s="9" t="s">
        <v>145</v>
      </c>
      <c r="S27" s="6" t="s">
        <v>144</v>
      </c>
      <c r="T27" s="5" t="s">
        <v>39</v>
      </c>
      <c r="U27" s="5" t="s">
        <v>143</v>
      </c>
      <c r="V27" s="5" t="s">
        <v>50</v>
      </c>
      <c r="W27" s="5" t="s">
        <v>29</v>
      </c>
      <c r="X27" s="9" t="s">
        <v>54</v>
      </c>
      <c r="Y27" s="5">
        <v>62</v>
      </c>
      <c r="Z27" s="6">
        <v>30</v>
      </c>
      <c r="AA27" s="6" t="s">
        <v>267</v>
      </c>
      <c r="AB27" s="5" t="s">
        <v>23</v>
      </c>
      <c r="AC27" s="5">
        <v>37</v>
      </c>
      <c r="AD27" s="6">
        <v>10</v>
      </c>
      <c r="AE27" s="6">
        <v>50</v>
      </c>
      <c r="AF27" s="6">
        <v>62.5</v>
      </c>
      <c r="AG27" s="6">
        <f>AE27/AF27</f>
        <v>0.8</v>
      </c>
      <c r="AH27" s="10" t="s">
        <v>262</v>
      </c>
      <c r="AI27" s="13" t="s">
        <v>286</v>
      </c>
      <c r="AJ27" s="19">
        <v>500</v>
      </c>
      <c r="AK27" s="6" t="s">
        <v>267</v>
      </c>
      <c r="AL27" s="6" t="s">
        <v>31</v>
      </c>
      <c r="AM27" s="2">
        <v>6</v>
      </c>
      <c r="AN27" s="32">
        <f>(AM27/13)*100</f>
        <v>46.153846153846153</v>
      </c>
      <c r="AO27" s="6">
        <v>3</v>
      </c>
      <c r="AP27" s="32">
        <f>(AO27/21)*100</f>
        <v>14.285714285714285</v>
      </c>
      <c r="AQ27" s="6">
        <v>10</v>
      </c>
      <c r="AR27" s="6">
        <f>(AQ27/10)*100</f>
        <v>100</v>
      </c>
      <c r="AS27" s="6">
        <v>8</v>
      </c>
      <c r="AT27" s="32">
        <f>(AS27/13)*100</f>
        <v>61.53846153846154</v>
      </c>
      <c r="AU27" s="7">
        <f>AN27+AP27+AR27+AT27</f>
        <v>221.97802197802199</v>
      </c>
      <c r="AV27" s="5">
        <v>25</v>
      </c>
    </row>
    <row r="28" spans="1:48" x14ac:dyDescent="0.2">
      <c r="A28" s="5">
        <f t="shared" si="0"/>
        <v>26</v>
      </c>
      <c r="B28" s="46" t="s">
        <v>238</v>
      </c>
      <c r="C28" s="10" t="s">
        <v>239</v>
      </c>
      <c r="D28" s="6" t="s">
        <v>240</v>
      </c>
      <c r="E28" s="5" t="s">
        <v>23</v>
      </c>
      <c r="F28" s="5" t="s">
        <v>50</v>
      </c>
      <c r="G28" s="10" t="s">
        <v>24</v>
      </c>
      <c r="H28" s="6">
        <v>60</v>
      </c>
      <c r="I28" s="6">
        <v>300</v>
      </c>
      <c r="J28" s="6">
        <v>40</v>
      </c>
      <c r="K28" s="6">
        <v>7.5</v>
      </c>
      <c r="L28" s="6">
        <v>99.04</v>
      </c>
      <c r="M28" s="6">
        <v>100</v>
      </c>
      <c r="N28" s="6">
        <v>210</v>
      </c>
      <c r="O28" s="6">
        <v>105</v>
      </c>
      <c r="P28" s="6">
        <v>105</v>
      </c>
      <c r="Q28" s="5" t="s">
        <v>266</v>
      </c>
      <c r="R28" s="5" t="s">
        <v>32</v>
      </c>
      <c r="S28" s="6" t="s">
        <v>75</v>
      </c>
      <c r="T28" s="5" t="s">
        <v>62</v>
      </c>
      <c r="U28" s="5" t="s">
        <v>241</v>
      </c>
      <c r="V28" s="5" t="s">
        <v>50</v>
      </c>
      <c r="W28" s="5" t="s">
        <v>29</v>
      </c>
      <c r="X28" s="5" t="s">
        <v>242</v>
      </c>
      <c r="Y28" s="5">
        <v>62</v>
      </c>
      <c r="Z28" s="6">
        <v>40</v>
      </c>
      <c r="AA28" s="6" t="s">
        <v>267</v>
      </c>
      <c r="AB28" s="5" t="s">
        <v>23</v>
      </c>
      <c r="AC28" s="5">
        <v>37</v>
      </c>
      <c r="AD28" s="6">
        <v>20</v>
      </c>
      <c r="AE28" s="6" t="s">
        <v>46</v>
      </c>
      <c r="AF28" s="6" t="s">
        <v>46</v>
      </c>
      <c r="AG28" s="6" t="s">
        <v>46</v>
      </c>
      <c r="AH28" s="10" t="s">
        <v>24</v>
      </c>
      <c r="AI28" s="13" t="s">
        <v>46</v>
      </c>
      <c r="AJ28" s="17" t="s">
        <v>43</v>
      </c>
      <c r="AK28" s="6" t="s">
        <v>267</v>
      </c>
      <c r="AL28" s="6" t="s">
        <v>31</v>
      </c>
      <c r="AM28" s="2">
        <v>2</v>
      </c>
      <c r="AN28" s="32">
        <f>(AM28/13)*100</f>
        <v>15.384615384615385</v>
      </c>
      <c r="AO28" s="6">
        <v>5</v>
      </c>
      <c r="AP28" s="32">
        <f>(AO28/21)*100</f>
        <v>23.809523809523807</v>
      </c>
      <c r="AQ28" s="6">
        <v>8</v>
      </c>
      <c r="AR28" s="6">
        <f>(AQ28/10)*100</f>
        <v>80</v>
      </c>
      <c r="AS28" s="6">
        <v>13</v>
      </c>
      <c r="AT28" s="32">
        <f>(AS28/13)*100</f>
        <v>100</v>
      </c>
      <c r="AU28" s="7">
        <f>AN28+AP28+AR28+AT28</f>
        <v>219.19413919413918</v>
      </c>
      <c r="AV28" s="5">
        <v>26</v>
      </c>
    </row>
    <row r="29" spans="1:48" x14ac:dyDescent="0.2">
      <c r="A29" s="5">
        <f t="shared" si="0"/>
        <v>27</v>
      </c>
      <c r="B29" s="46" t="s">
        <v>224</v>
      </c>
      <c r="C29" s="10" t="s">
        <v>225</v>
      </c>
      <c r="D29" s="6" t="s">
        <v>226</v>
      </c>
      <c r="E29" s="5" t="s">
        <v>23</v>
      </c>
      <c r="F29" s="5" t="s">
        <v>22</v>
      </c>
      <c r="G29" s="10" t="s">
        <v>24</v>
      </c>
      <c r="H29" s="6">
        <v>60</v>
      </c>
      <c r="I29" s="6">
        <v>2.5</v>
      </c>
      <c r="J29" s="6">
        <v>20</v>
      </c>
      <c r="K29" s="6">
        <v>0.25</v>
      </c>
      <c r="L29" s="6">
        <v>100</v>
      </c>
      <c r="M29" s="6">
        <v>73</v>
      </c>
      <c r="N29" s="6">
        <v>18</v>
      </c>
      <c r="O29" s="6">
        <v>18</v>
      </c>
      <c r="P29" s="6">
        <v>0</v>
      </c>
      <c r="Q29" s="5" t="s">
        <v>266</v>
      </c>
      <c r="R29" s="5" t="s">
        <v>228</v>
      </c>
      <c r="S29" s="6" t="s">
        <v>228</v>
      </c>
      <c r="T29" s="5" t="s">
        <v>39</v>
      </c>
      <c r="U29" s="5" t="s">
        <v>227</v>
      </c>
      <c r="V29" s="5" t="s">
        <v>22</v>
      </c>
      <c r="W29" s="5" t="s">
        <v>29</v>
      </c>
      <c r="X29" s="5" t="s">
        <v>229</v>
      </c>
      <c r="Y29" s="5">
        <v>42</v>
      </c>
      <c r="Z29" s="6">
        <v>30</v>
      </c>
      <c r="AA29" s="6" t="s">
        <v>267</v>
      </c>
      <c r="AB29" s="5" t="s">
        <v>23</v>
      </c>
      <c r="AC29" s="5">
        <v>37</v>
      </c>
      <c r="AD29" s="6">
        <v>30</v>
      </c>
      <c r="AE29" s="6" t="s">
        <v>46</v>
      </c>
      <c r="AF29" s="6">
        <v>100</v>
      </c>
      <c r="AG29" s="6" t="s">
        <v>46</v>
      </c>
      <c r="AH29" s="10" t="s">
        <v>24</v>
      </c>
      <c r="AI29" s="13" t="s">
        <v>297</v>
      </c>
      <c r="AJ29" s="17">
        <v>1250</v>
      </c>
      <c r="AK29" s="6" t="s">
        <v>267</v>
      </c>
      <c r="AL29" s="6" t="s">
        <v>55</v>
      </c>
      <c r="AM29" s="2">
        <v>2</v>
      </c>
      <c r="AN29" s="32">
        <f>(AM29/13)*100</f>
        <v>15.384615384615385</v>
      </c>
      <c r="AO29" s="6">
        <v>20</v>
      </c>
      <c r="AP29" s="32">
        <f>(AO29/21)*100</f>
        <v>95.238095238095227</v>
      </c>
      <c r="AQ29" s="6">
        <v>10</v>
      </c>
      <c r="AR29" s="6">
        <f>(AQ29/10)*100</f>
        <v>100</v>
      </c>
      <c r="AS29" s="6">
        <v>1</v>
      </c>
      <c r="AT29" s="32">
        <f>(AS29/13)*100</f>
        <v>7.6923076923076925</v>
      </c>
      <c r="AU29" s="7">
        <f>AN29+AP29+AR29+AT29</f>
        <v>218.31501831501828</v>
      </c>
      <c r="AV29" s="5">
        <v>27</v>
      </c>
    </row>
    <row r="30" spans="1:48" x14ac:dyDescent="0.2">
      <c r="A30" s="5">
        <f t="shared" si="0"/>
        <v>28</v>
      </c>
      <c r="B30" s="46" t="s">
        <v>187</v>
      </c>
      <c r="C30" s="10" t="s">
        <v>121</v>
      </c>
      <c r="D30" s="6" t="s">
        <v>188</v>
      </c>
      <c r="E30" s="5" t="s">
        <v>110</v>
      </c>
      <c r="F30" s="5" t="s">
        <v>50</v>
      </c>
      <c r="G30" s="10" t="s">
        <v>262</v>
      </c>
      <c r="H30" s="6">
        <v>45</v>
      </c>
      <c r="I30" s="6">
        <v>33</v>
      </c>
      <c r="J30" s="6">
        <v>10</v>
      </c>
      <c r="K30" s="6">
        <v>3.3</v>
      </c>
      <c r="L30" s="6">
        <v>98.5</v>
      </c>
      <c r="M30" s="6">
        <v>93.1</v>
      </c>
      <c r="N30" s="6">
        <v>402</v>
      </c>
      <c r="O30" s="6">
        <v>202</v>
      </c>
      <c r="P30" s="6">
        <v>200</v>
      </c>
      <c r="Q30" s="5" t="s">
        <v>266</v>
      </c>
      <c r="R30" s="5" t="s">
        <v>190</v>
      </c>
      <c r="S30" s="6" t="s">
        <v>190</v>
      </c>
      <c r="T30" s="5" t="s">
        <v>39</v>
      </c>
      <c r="U30" s="5" t="s">
        <v>189</v>
      </c>
      <c r="V30" s="5" t="s">
        <v>50</v>
      </c>
      <c r="W30" s="5" t="s">
        <v>29</v>
      </c>
      <c r="X30" s="5" t="s">
        <v>54</v>
      </c>
      <c r="Y30" s="5">
        <v>60</v>
      </c>
      <c r="Z30" s="6">
        <v>45</v>
      </c>
      <c r="AA30" s="6" t="s">
        <v>266</v>
      </c>
      <c r="AB30" s="5" t="s">
        <v>110</v>
      </c>
      <c r="AC30" s="5">
        <v>60</v>
      </c>
      <c r="AD30" s="6">
        <v>45</v>
      </c>
      <c r="AE30" s="6">
        <v>31.25</v>
      </c>
      <c r="AF30" s="6">
        <v>31.25</v>
      </c>
      <c r="AG30" s="6">
        <f>AE30/AF30</f>
        <v>1</v>
      </c>
      <c r="AH30" s="10" t="s">
        <v>262</v>
      </c>
      <c r="AI30" s="13" t="s">
        <v>292</v>
      </c>
      <c r="AJ30" s="17">
        <v>250</v>
      </c>
      <c r="AK30" s="6" t="s">
        <v>266</v>
      </c>
      <c r="AL30" s="6" t="s">
        <v>31</v>
      </c>
      <c r="AM30" s="2">
        <v>5</v>
      </c>
      <c r="AN30" s="32">
        <f>(AM30/13)*100</f>
        <v>38.461538461538467</v>
      </c>
      <c r="AO30" s="6">
        <v>13</v>
      </c>
      <c r="AP30" s="32">
        <f>(AO30/21)*100</f>
        <v>61.904761904761905</v>
      </c>
      <c r="AQ30" s="6">
        <v>7</v>
      </c>
      <c r="AR30" s="6">
        <f>(AQ30/10)*100</f>
        <v>70</v>
      </c>
      <c r="AS30" s="6">
        <v>5</v>
      </c>
      <c r="AT30" s="32">
        <f>(AS30/13)*100</f>
        <v>38.461538461538467</v>
      </c>
      <c r="AU30" s="7">
        <f>AN30+AP30+AR30+AT30</f>
        <v>208.82783882783883</v>
      </c>
      <c r="AV30" s="5">
        <v>28</v>
      </c>
    </row>
    <row r="31" spans="1:48" x14ac:dyDescent="0.2">
      <c r="A31" s="5">
        <f t="shared" si="0"/>
        <v>29</v>
      </c>
      <c r="B31" s="46" t="s">
        <v>137</v>
      </c>
      <c r="C31" s="10" t="s">
        <v>138</v>
      </c>
      <c r="D31" s="6" t="s">
        <v>65</v>
      </c>
      <c r="E31" s="5" t="s">
        <v>66</v>
      </c>
      <c r="F31" s="5" t="s">
        <v>22</v>
      </c>
      <c r="G31" s="10" t="s">
        <v>262</v>
      </c>
      <c r="H31" s="6">
        <v>40</v>
      </c>
      <c r="I31" s="6">
        <v>200</v>
      </c>
      <c r="J31" s="6">
        <v>20</v>
      </c>
      <c r="K31" s="6">
        <v>10</v>
      </c>
      <c r="L31" s="6">
        <v>100</v>
      </c>
      <c r="M31" s="6">
        <v>90</v>
      </c>
      <c r="N31" s="6">
        <v>50</v>
      </c>
      <c r="O31" s="6">
        <v>30</v>
      </c>
      <c r="P31" s="6">
        <v>20</v>
      </c>
      <c r="Q31" s="5" t="s">
        <v>266</v>
      </c>
      <c r="R31" s="5" t="s">
        <v>141</v>
      </c>
      <c r="S31" s="6" t="s">
        <v>140</v>
      </c>
      <c r="T31" s="5" t="s">
        <v>62</v>
      </c>
      <c r="U31" s="5" t="s">
        <v>139</v>
      </c>
      <c r="V31" s="5" t="s">
        <v>22</v>
      </c>
      <c r="W31" s="5" t="s">
        <v>29</v>
      </c>
      <c r="X31" s="5" t="s">
        <v>30</v>
      </c>
      <c r="Y31" s="5">
        <v>41</v>
      </c>
      <c r="Z31" s="6">
        <v>40</v>
      </c>
      <c r="AA31" s="6" t="s">
        <v>266</v>
      </c>
      <c r="AB31" s="5" t="s">
        <v>66</v>
      </c>
      <c r="AC31" s="5">
        <v>37</v>
      </c>
      <c r="AD31" s="6">
        <v>40</v>
      </c>
      <c r="AE31" s="6">
        <v>45</v>
      </c>
      <c r="AF31" s="6">
        <v>22.5</v>
      </c>
      <c r="AG31" s="6">
        <f>AE31/AF31</f>
        <v>2</v>
      </c>
      <c r="AH31" s="10" t="s">
        <v>262</v>
      </c>
      <c r="AI31" s="13" t="s">
        <v>285</v>
      </c>
      <c r="AJ31" s="17" t="s">
        <v>320</v>
      </c>
      <c r="AK31" s="6" t="s">
        <v>266</v>
      </c>
      <c r="AL31" s="6" t="s">
        <v>31</v>
      </c>
      <c r="AM31" s="2">
        <v>6</v>
      </c>
      <c r="AN31" s="32">
        <f>(AM31/13)*100</f>
        <v>46.153846153846153</v>
      </c>
      <c r="AO31" s="6">
        <v>6</v>
      </c>
      <c r="AP31" s="32">
        <f>(AO31/21)*100</f>
        <v>28.571428571428569</v>
      </c>
      <c r="AQ31" s="6">
        <v>10</v>
      </c>
      <c r="AR31" s="6">
        <f>(AQ31/10)*100</f>
        <v>100</v>
      </c>
      <c r="AS31" s="6">
        <v>4</v>
      </c>
      <c r="AT31" s="32">
        <f>(AS31/13)*100</f>
        <v>30.76923076923077</v>
      </c>
      <c r="AU31" s="7">
        <f>AN31+AP31+AR31+AT31</f>
        <v>205.49450549450549</v>
      </c>
      <c r="AV31" s="5">
        <v>29</v>
      </c>
    </row>
    <row r="32" spans="1:48" x14ac:dyDescent="0.2">
      <c r="A32" s="5">
        <f t="shared" si="0"/>
        <v>30</v>
      </c>
      <c r="B32" s="46" t="s">
        <v>115</v>
      </c>
      <c r="C32" s="10" t="s">
        <v>116</v>
      </c>
      <c r="D32" s="6" t="s">
        <v>117</v>
      </c>
      <c r="E32" s="5" t="s">
        <v>118</v>
      </c>
      <c r="F32" s="5" t="s">
        <v>50</v>
      </c>
      <c r="G32" s="10" t="s">
        <v>262</v>
      </c>
      <c r="H32" s="6">
        <v>40</v>
      </c>
      <c r="I32" s="6">
        <v>100</v>
      </c>
      <c r="J32" s="6">
        <v>20</v>
      </c>
      <c r="K32" s="6">
        <v>5</v>
      </c>
      <c r="L32" s="6">
        <v>95</v>
      </c>
      <c r="M32" s="6">
        <v>90</v>
      </c>
      <c r="N32" s="6">
        <v>25</v>
      </c>
      <c r="O32" s="6">
        <v>10</v>
      </c>
      <c r="P32" s="6">
        <v>15</v>
      </c>
      <c r="Q32" s="5" t="s">
        <v>266</v>
      </c>
      <c r="R32" s="5" t="s">
        <v>119</v>
      </c>
      <c r="S32" s="6" t="s">
        <v>119</v>
      </c>
      <c r="T32" s="5" t="s">
        <v>39</v>
      </c>
      <c r="U32" s="5" t="s">
        <v>41</v>
      </c>
      <c r="V32" s="5" t="s">
        <v>50</v>
      </c>
      <c r="W32" s="5" t="s">
        <v>29</v>
      </c>
      <c r="X32" s="5" t="s">
        <v>54</v>
      </c>
      <c r="Y32" s="5">
        <v>62</v>
      </c>
      <c r="Z32" s="6">
        <v>30</v>
      </c>
      <c r="AA32" s="6" t="s">
        <v>267</v>
      </c>
      <c r="AB32" s="5" t="s">
        <v>118</v>
      </c>
      <c r="AC32" s="5">
        <v>37</v>
      </c>
      <c r="AD32" s="6">
        <v>10</v>
      </c>
      <c r="AE32" s="6">
        <v>100</v>
      </c>
      <c r="AF32" s="6">
        <v>62.5</v>
      </c>
      <c r="AG32" s="6">
        <f>AE32/AF32</f>
        <v>1.6</v>
      </c>
      <c r="AH32" s="10" t="s">
        <v>262</v>
      </c>
      <c r="AI32" s="13" t="s">
        <v>283</v>
      </c>
      <c r="AJ32" s="17">
        <v>250</v>
      </c>
      <c r="AK32" s="6" t="s">
        <v>267</v>
      </c>
      <c r="AL32" s="6" t="s">
        <v>31</v>
      </c>
      <c r="AM32" s="2">
        <v>6</v>
      </c>
      <c r="AN32" s="32">
        <f>(AM32/13)*100</f>
        <v>46.153846153846153</v>
      </c>
      <c r="AO32" s="6">
        <v>10</v>
      </c>
      <c r="AP32" s="32">
        <f>(AO32/21)*100</f>
        <v>47.619047619047613</v>
      </c>
      <c r="AQ32" s="6">
        <v>6</v>
      </c>
      <c r="AR32" s="6">
        <f>(AQ32/10)*100</f>
        <v>60</v>
      </c>
      <c r="AS32" s="6">
        <v>4</v>
      </c>
      <c r="AT32" s="32">
        <f>(AS32/13)*100</f>
        <v>30.76923076923077</v>
      </c>
      <c r="AU32" s="7">
        <f>AN32+AP32+AR32+AT32</f>
        <v>184.54212454212455</v>
      </c>
      <c r="AV32" s="5">
        <v>30</v>
      </c>
    </row>
    <row r="33" spans="1:48" x14ac:dyDescent="0.2">
      <c r="A33" s="5">
        <f t="shared" si="0"/>
        <v>31</v>
      </c>
      <c r="B33" s="46" t="s">
        <v>181</v>
      </c>
      <c r="C33" s="10" t="s">
        <v>182</v>
      </c>
      <c r="D33" s="6" t="s">
        <v>183</v>
      </c>
      <c r="E33" s="5" t="s">
        <v>23</v>
      </c>
      <c r="F33" s="5" t="s">
        <v>50</v>
      </c>
      <c r="G33" s="10" t="s">
        <v>262</v>
      </c>
      <c r="H33" s="6">
        <v>35</v>
      </c>
      <c r="I33" s="6">
        <v>3</v>
      </c>
      <c r="J33" s="6">
        <v>50</v>
      </c>
      <c r="K33" s="6">
        <v>0.06</v>
      </c>
      <c r="L33" s="6" t="s">
        <v>43</v>
      </c>
      <c r="M33" s="6" t="s">
        <v>43</v>
      </c>
      <c r="N33" s="6" t="s">
        <v>43</v>
      </c>
      <c r="O33" s="6" t="s">
        <v>43</v>
      </c>
      <c r="P33" s="6" t="s">
        <v>43</v>
      </c>
      <c r="Q33" s="5" t="s">
        <v>267</v>
      </c>
      <c r="R33" s="5" t="s">
        <v>43</v>
      </c>
      <c r="S33" s="6" t="s">
        <v>184</v>
      </c>
      <c r="T33" s="5" t="s">
        <v>43</v>
      </c>
      <c r="U33" s="5" t="s">
        <v>26</v>
      </c>
      <c r="V33" s="5" t="s">
        <v>50</v>
      </c>
      <c r="W33" s="5" t="s">
        <v>29</v>
      </c>
      <c r="X33" s="5" t="s">
        <v>54</v>
      </c>
      <c r="Y33" s="5">
        <v>63</v>
      </c>
      <c r="Z33" s="6">
        <v>20</v>
      </c>
      <c r="AA33" s="6" t="s">
        <v>267</v>
      </c>
      <c r="AB33" s="5" t="s">
        <v>23</v>
      </c>
      <c r="AC33" s="5">
        <v>25</v>
      </c>
      <c r="AD33" s="6">
        <v>15</v>
      </c>
      <c r="AE33" s="6">
        <v>60</v>
      </c>
      <c r="AF33" s="6">
        <v>120</v>
      </c>
      <c r="AG33" s="6">
        <f>AE33/AF33</f>
        <v>0.5</v>
      </c>
      <c r="AH33" s="10" t="s">
        <v>262</v>
      </c>
      <c r="AI33" s="13" t="s">
        <v>291</v>
      </c>
      <c r="AJ33" s="17">
        <v>500</v>
      </c>
      <c r="AK33" s="6" t="s">
        <v>267</v>
      </c>
      <c r="AL33" s="6" t="s">
        <v>31</v>
      </c>
      <c r="AM33" s="2">
        <v>8</v>
      </c>
      <c r="AN33" s="32">
        <f>(AM33/13)*100</f>
        <v>61.53846153846154</v>
      </c>
      <c r="AO33" s="6">
        <v>19</v>
      </c>
      <c r="AP33" s="32">
        <f>(AO33/21)*100</f>
        <v>90.476190476190482</v>
      </c>
      <c r="AQ33" s="6">
        <v>0</v>
      </c>
      <c r="AR33" s="6">
        <f>(AQ33/10)*100</f>
        <v>0</v>
      </c>
      <c r="AS33" s="6">
        <v>0</v>
      </c>
      <c r="AT33" s="32">
        <f>(AS33/13)*100</f>
        <v>0</v>
      </c>
      <c r="AU33" s="7">
        <f>AN33+AP33+AR33+AT33</f>
        <v>152.01465201465203</v>
      </c>
      <c r="AV33" s="5">
        <v>31</v>
      </c>
    </row>
    <row r="34" spans="1:48" s="2" customFormat="1" x14ac:dyDescent="0.2">
      <c r="A34" s="5">
        <f t="shared" si="0"/>
        <v>32</v>
      </c>
      <c r="B34" s="17" t="s">
        <v>243</v>
      </c>
      <c r="C34" s="13" t="s">
        <v>244</v>
      </c>
      <c r="D34" s="6" t="s">
        <v>245</v>
      </c>
      <c r="E34" s="6" t="s">
        <v>247</v>
      </c>
      <c r="F34" s="6" t="s">
        <v>246</v>
      </c>
      <c r="G34" s="13" t="s">
        <v>24</v>
      </c>
      <c r="H34" s="6">
        <v>90</v>
      </c>
      <c r="I34" s="6" t="s">
        <v>46</v>
      </c>
      <c r="J34" s="6" t="s">
        <v>46</v>
      </c>
      <c r="K34" s="6">
        <v>5</v>
      </c>
      <c r="L34" s="6">
        <v>85</v>
      </c>
      <c r="M34" s="6">
        <v>100</v>
      </c>
      <c r="N34" s="6">
        <v>35</v>
      </c>
      <c r="O34" s="6">
        <v>13</v>
      </c>
      <c r="P34" s="6">
        <v>19</v>
      </c>
      <c r="Q34" s="6" t="s">
        <v>266</v>
      </c>
      <c r="R34" s="6" t="s">
        <v>250</v>
      </c>
      <c r="S34" s="6" t="s">
        <v>249</v>
      </c>
      <c r="T34" s="6" t="s">
        <v>62</v>
      </c>
      <c r="U34" s="6" t="s">
        <v>248</v>
      </c>
      <c r="V34" s="6" t="s">
        <v>246</v>
      </c>
      <c r="W34" s="6" t="s">
        <v>29</v>
      </c>
      <c r="X34" s="6" t="s">
        <v>54</v>
      </c>
      <c r="Y34" s="6">
        <v>52</v>
      </c>
      <c r="Z34" s="6">
        <v>90</v>
      </c>
      <c r="AA34" s="6" t="s">
        <v>266</v>
      </c>
      <c r="AB34" s="6" t="s">
        <v>247</v>
      </c>
      <c r="AC34" s="6">
        <v>52</v>
      </c>
      <c r="AD34" s="6">
        <v>90</v>
      </c>
      <c r="AE34" s="6">
        <v>85.3</v>
      </c>
      <c r="AF34" s="6">
        <v>80</v>
      </c>
      <c r="AG34" s="12">
        <f>AE34/AF34</f>
        <v>1.0662499999999999</v>
      </c>
      <c r="AH34" s="13" t="s">
        <v>24</v>
      </c>
      <c r="AI34" s="13" t="s">
        <v>300</v>
      </c>
      <c r="AJ34" s="17">
        <v>8330</v>
      </c>
      <c r="AK34" s="6" t="s">
        <v>266</v>
      </c>
      <c r="AL34" s="6" t="s">
        <v>55</v>
      </c>
      <c r="AM34" s="2">
        <v>1</v>
      </c>
      <c r="AN34" s="32">
        <f>(AM34/13)*100</f>
        <v>7.6923076923076925</v>
      </c>
      <c r="AO34" s="6">
        <v>0</v>
      </c>
      <c r="AP34" s="32">
        <f>(AO34/21)*100</f>
        <v>0</v>
      </c>
      <c r="AQ34" s="6">
        <v>3</v>
      </c>
      <c r="AR34" s="6">
        <f>(AQ34/10)*100</f>
        <v>30</v>
      </c>
      <c r="AS34" s="6">
        <v>13</v>
      </c>
      <c r="AT34" s="32">
        <f>(AS34/13)*100</f>
        <v>100</v>
      </c>
      <c r="AU34" s="32">
        <f>AN34+AP34+AR34+AT34</f>
        <v>137.69230769230768</v>
      </c>
      <c r="AV34" s="6">
        <v>32</v>
      </c>
    </row>
    <row r="35" spans="1:48" s="2" customFormat="1" x14ac:dyDescent="0.2">
      <c r="A35" s="5">
        <f t="shared" si="0"/>
        <v>33</v>
      </c>
      <c r="B35" s="17" t="s">
        <v>236</v>
      </c>
      <c r="C35" s="13" t="s">
        <v>237</v>
      </c>
      <c r="D35" s="6" t="s">
        <v>43</v>
      </c>
      <c r="E35" s="6" t="s">
        <v>23</v>
      </c>
      <c r="F35" s="6" t="s">
        <v>22</v>
      </c>
      <c r="G35" s="13" t="s">
        <v>24</v>
      </c>
      <c r="H35" s="6">
        <v>60</v>
      </c>
      <c r="I35" s="6">
        <v>125</v>
      </c>
      <c r="J35" s="6">
        <v>20</v>
      </c>
      <c r="K35" s="6">
        <v>6.25</v>
      </c>
      <c r="L35" s="6">
        <v>92</v>
      </c>
      <c r="M35" s="6">
        <v>87</v>
      </c>
      <c r="N35" s="6">
        <v>7</v>
      </c>
      <c r="O35" s="6">
        <v>5</v>
      </c>
      <c r="P35" s="6">
        <v>2</v>
      </c>
      <c r="Q35" s="6" t="s">
        <v>266</v>
      </c>
      <c r="R35" s="6" t="s">
        <v>32</v>
      </c>
      <c r="S35" s="6" t="s">
        <v>75</v>
      </c>
      <c r="T35" s="6" t="s">
        <v>39</v>
      </c>
      <c r="U35" s="6" t="s">
        <v>26</v>
      </c>
      <c r="V35" s="6" t="s">
        <v>22</v>
      </c>
      <c r="W35" s="6" t="s">
        <v>29</v>
      </c>
      <c r="X35" s="6" t="s">
        <v>30</v>
      </c>
      <c r="Y35" s="6">
        <v>39</v>
      </c>
      <c r="Z35" s="6">
        <v>30</v>
      </c>
      <c r="AA35" s="6" t="s">
        <v>267</v>
      </c>
      <c r="AB35" s="6" t="s">
        <v>23</v>
      </c>
      <c r="AC35" s="6">
        <v>39</v>
      </c>
      <c r="AD35" s="6">
        <v>30</v>
      </c>
      <c r="AE35" s="6">
        <v>1000</v>
      </c>
      <c r="AF35" s="6">
        <v>300</v>
      </c>
      <c r="AG35" s="12">
        <f>AE35/AF35</f>
        <v>3.3333333333333335</v>
      </c>
      <c r="AH35" s="13" t="s">
        <v>24</v>
      </c>
      <c r="AI35" s="13" t="s">
        <v>299</v>
      </c>
      <c r="AJ35" s="17">
        <v>500</v>
      </c>
      <c r="AK35" s="6" t="s">
        <v>267</v>
      </c>
      <c r="AL35" s="6" t="s">
        <v>31</v>
      </c>
      <c r="AM35" s="2">
        <v>2</v>
      </c>
      <c r="AN35" s="32">
        <f>(AM35/13)*100</f>
        <v>15.384615384615385</v>
      </c>
      <c r="AO35" s="6">
        <v>8</v>
      </c>
      <c r="AP35" s="32">
        <f>(AO35/21)*100</f>
        <v>38.095238095238095</v>
      </c>
      <c r="AQ35" s="6">
        <v>4</v>
      </c>
      <c r="AR35" s="6">
        <f>(AQ35/10)*100</f>
        <v>40</v>
      </c>
      <c r="AS35" s="6">
        <v>3</v>
      </c>
      <c r="AT35" s="32">
        <f>(AS35/13)*100</f>
        <v>23.076923076923077</v>
      </c>
      <c r="AU35" s="32">
        <f>AN35+AP35+AR35+AT35</f>
        <v>116.55677655677657</v>
      </c>
      <c r="AV35" s="6">
        <v>33</v>
      </c>
    </row>
    <row r="36" spans="1:48" s="2" customFormat="1" x14ac:dyDescent="0.2">
      <c r="A36" s="5">
        <f t="shared" si="0"/>
        <v>34</v>
      </c>
      <c r="B36" s="17" t="s">
        <v>169</v>
      </c>
      <c r="C36" s="13" t="s">
        <v>43</v>
      </c>
      <c r="D36" s="6" t="s">
        <v>43</v>
      </c>
      <c r="E36" s="6" t="s">
        <v>23</v>
      </c>
      <c r="F36" s="6" t="s">
        <v>22</v>
      </c>
      <c r="G36" s="13" t="s">
        <v>262</v>
      </c>
      <c r="H36" s="6">
        <v>60</v>
      </c>
      <c r="I36" s="6">
        <v>2</v>
      </c>
      <c r="J36" s="6">
        <v>20</v>
      </c>
      <c r="K36" s="6">
        <v>0.1</v>
      </c>
      <c r="L36" s="6" t="s">
        <v>46</v>
      </c>
      <c r="M36" s="6" t="s">
        <v>46</v>
      </c>
      <c r="N36" s="6">
        <v>22</v>
      </c>
      <c r="O36" s="6">
        <v>0</v>
      </c>
      <c r="P36" s="6">
        <v>22</v>
      </c>
      <c r="Q36" s="6" t="s">
        <v>267</v>
      </c>
      <c r="R36" s="6" t="s">
        <v>32</v>
      </c>
      <c r="S36" s="6" t="s">
        <v>171</v>
      </c>
      <c r="T36" s="6" t="s">
        <v>28</v>
      </c>
      <c r="U36" s="6" t="s">
        <v>170</v>
      </c>
      <c r="V36" s="6" t="s">
        <v>22</v>
      </c>
      <c r="W36" s="6" t="s">
        <v>29</v>
      </c>
      <c r="X36" s="6" t="s">
        <v>30</v>
      </c>
      <c r="Y36" s="6">
        <v>42</v>
      </c>
      <c r="Z36" s="6">
        <v>30</v>
      </c>
      <c r="AA36" s="6" t="s">
        <v>267</v>
      </c>
      <c r="AB36" s="6" t="s">
        <v>23</v>
      </c>
      <c r="AC36" s="6">
        <v>42</v>
      </c>
      <c r="AD36" s="6">
        <v>30</v>
      </c>
      <c r="AE36" s="6">
        <v>640</v>
      </c>
      <c r="AF36" s="6">
        <v>640</v>
      </c>
      <c r="AG36" s="6">
        <f>AE36/AF36</f>
        <v>1</v>
      </c>
      <c r="AH36" s="13" t="s">
        <v>262</v>
      </c>
      <c r="AI36" s="13" t="s">
        <v>289</v>
      </c>
      <c r="AJ36" s="17">
        <v>800</v>
      </c>
      <c r="AK36" s="6" t="s">
        <v>267</v>
      </c>
      <c r="AL36" s="6" t="s">
        <v>31</v>
      </c>
      <c r="AM36" s="2">
        <v>2</v>
      </c>
      <c r="AN36" s="32">
        <f>(AM36/13)*100</f>
        <v>15.384615384615385</v>
      </c>
      <c r="AO36" s="6">
        <v>21</v>
      </c>
      <c r="AP36" s="32">
        <f>(AO36/21)*100</f>
        <v>100</v>
      </c>
      <c r="AQ36" s="6">
        <v>0</v>
      </c>
      <c r="AR36" s="6">
        <f>(AQ36/10)*100</f>
        <v>0</v>
      </c>
      <c r="AS36" s="6">
        <v>0</v>
      </c>
      <c r="AT36" s="32">
        <f>(AS36/13)*100</f>
        <v>0</v>
      </c>
      <c r="AU36" s="32">
        <f>AN36+AP36+AR36+AT36</f>
        <v>115.38461538461539</v>
      </c>
      <c r="AV36" s="6">
        <v>34</v>
      </c>
    </row>
    <row r="37" spans="1:48" s="2" customFormat="1" x14ac:dyDescent="0.2">
      <c r="A37" s="5">
        <f t="shared" si="0"/>
        <v>35</v>
      </c>
      <c r="B37" s="17" t="s">
        <v>172</v>
      </c>
      <c r="C37" s="13" t="s">
        <v>173</v>
      </c>
      <c r="D37" s="6" t="s">
        <v>174</v>
      </c>
      <c r="E37" s="6" t="s">
        <v>23</v>
      </c>
      <c r="F37" s="6" t="s">
        <v>22</v>
      </c>
      <c r="G37" s="13" t="s">
        <v>24</v>
      </c>
      <c r="H37" s="6">
        <v>45</v>
      </c>
      <c r="I37" s="6">
        <v>10</v>
      </c>
      <c r="J37" s="6">
        <v>20</v>
      </c>
      <c r="K37" s="6">
        <v>0.5</v>
      </c>
      <c r="L37" s="6" t="s">
        <v>46</v>
      </c>
      <c r="M37" s="6" t="s">
        <v>46</v>
      </c>
      <c r="N37" s="6">
        <v>30</v>
      </c>
      <c r="O37" s="6" t="s">
        <v>46</v>
      </c>
      <c r="P37" s="6" t="s">
        <v>46</v>
      </c>
      <c r="Q37" s="6" t="s">
        <v>266</v>
      </c>
      <c r="R37" s="6" t="s">
        <v>69</v>
      </c>
      <c r="S37" s="6" t="s">
        <v>176</v>
      </c>
      <c r="T37" s="6" t="s">
        <v>39</v>
      </c>
      <c r="U37" s="6" t="s">
        <v>175</v>
      </c>
      <c r="V37" s="6" t="s">
        <v>22</v>
      </c>
      <c r="W37" s="6" t="s">
        <v>29</v>
      </c>
      <c r="X37" s="6" t="s">
        <v>30</v>
      </c>
      <c r="Y37" s="6">
        <v>42</v>
      </c>
      <c r="Z37" s="6">
        <v>30</v>
      </c>
      <c r="AA37" s="6" t="s">
        <v>267</v>
      </c>
      <c r="AB37" s="6" t="s">
        <v>23</v>
      </c>
      <c r="AC37" s="6">
        <v>37</v>
      </c>
      <c r="AD37" s="6">
        <v>15</v>
      </c>
      <c r="AE37" s="6">
        <v>70</v>
      </c>
      <c r="AF37" s="6">
        <v>1000</v>
      </c>
      <c r="AG37" s="6">
        <f>AE37/AF37</f>
        <v>7.0000000000000007E-2</v>
      </c>
      <c r="AH37" s="13" t="s">
        <v>24</v>
      </c>
      <c r="AI37" s="13" t="s">
        <v>46</v>
      </c>
      <c r="AJ37" s="17">
        <v>2.5000000000000001E-2</v>
      </c>
      <c r="AK37" s="6" t="s">
        <v>267</v>
      </c>
      <c r="AL37" s="6" t="s">
        <v>55</v>
      </c>
      <c r="AM37" s="2">
        <v>5</v>
      </c>
      <c r="AN37" s="32">
        <f>(AM37/13)*100</f>
        <v>38.461538461538467</v>
      </c>
      <c r="AO37" s="6">
        <v>16</v>
      </c>
      <c r="AP37" s="32">
        <f>(AO37/21)*100</f>
        <v>76.19047619047619</v>
      </c>
      <c r="AQ37" s="6">
        <v>0</v>
      </c>
      <c r="AR37" s="6">
        <f>(AQ37/10)*100</f>
        <v>0</v>
      </c>
      <c r="AS37" s="6">
        <v>0</v>
      </c>
      <c r="AT37" s="32">
        <f>(AS37/13)*100</f>
        <v>0</v>
      </c>
      <c r="AU37" s="32">
        <f>AN37+AP37+AR37+AT37</f>
        <v>114.65201465201466</v>
      </c>
      <c r="AV37" s="6">
        <v>35</v>
      </c>
    </row>
    <row r="38" spans="1:48" s="2" customFormat="1" x14ac:dyDescent="0.2">
      <c r="A38" s="5">
        <f t="shared" si="0"/>
        <v>36</v>
      </c>
      <c r="B38" s="17" t="s">
        <v>208</v>
      </c>
      <c r="C38" s="13" t="s">
        <v>209</v>
      </c>
      <c r="D38" s="6" t="s">
        <v>43</v>
      </c>
      <c r="E38" s="6" t="s">
        <v>23</v>
      </c>
      <c r="F38" s="6" t="s">
        <v>22</v>
      </c>
      <c r="G38" s="13" t="s">
        <v>24</v>
      </c>
      <c r="H38" s="6">
        <v>45</v>
      </c>
      <c r="I38" s="6" t="s">
        <v>46</v>
      </c>
      <c r="J38" s="6">
        <v>15</v>
      </c>
      <c r="K38" s="6" t="s">
        <v>46</v>
      </c>
      <c r="L38" s="6">
        <v>84.1</v>
      </c>
      <c r="M38" s="6">
        <v>93.2</v>
      </c>
      <c r="N38" s="6">
        <v>107</v>
      </c>
      <c r="O38" s="6">
        <v>107</v>
      </c>
      <c r="P38" s="6">
        <v>107</v>
      </c>
      <c r="Q38" s="6" t="s">
        <v>266</v>
      </c>
      <c r="R38" s="6" t="s">
        <v>212</v>
      </c>
      <c r="S38" s="6" t="s">
        <v>211</v>
      </c>
      <c r="T38" s="6" t="s">
        <v>39</v>
      </c>
      <c r="U38" s="6" t="s">
        <v>210</v>
      </c>
      <c r="V38" s="6" t="s">
        <v>22</v>
      </c>
      <c r="W38" s="6" t="s">
        <v>29</v>
      </c>
      <c r="X38" s="6" t="s">
        <v>30</v>
      </c>
      <c r="Y38" s="6">
        <v>39</v>
      </c>
      <c r="Z38" s="6">
        <v>30</v>
      </c>
      <c r="AA38" s="6" t="s">
        <v>267</v>
      </c>
      <c r="AB38" s="6" t="s">
        <v>23</v>
      </c>
      <c r="AC38" s="6">
        <v>39</v>
      </c>
      <c r="AD38" s="6">
        <v>15</v>
      </c>
      <c r="AE38" s="6">
        <v>330</v>
      </c>
      <c r="AF38" s="6">
        <v>30</v>
      </c>
      <c r="AG38" s="6">
        <f>AE38/AF38</f>
        <v>11</v>
      </c>
      <c r="AH38" s="13" t="s">
        <v>24</v>
      </c>
      <c r="AI38" s="13" t="s">
        <v>294</v>
      </c>
      <c r="AJ38" s="17">
        <v>200</v>
      </c>
      <c r="AK38" s="6" t="s">
        <v>267</v>
      </c>
      <c r="AL38" s="6" t="s">
        <v>31</v>
      </c>
      <c r="AM38" s="2">
        <v>5</v>
      </c>
      <c r="AN38" s="32">
        <f>(AM38/13)*100</f>
        <v>38.461538461538467</v>
      </c>
      <c r="AO38" s="6">
        <v>0</v>
      </c>
      <c r="AP38" s="32">
        <f>(AO38/21)*100</f>
        <v>0</v>
      </c>
      <c r="AQ38" s="6">
        <v>2</v>
      </c>
      <c r="AR38" s="6">
        <f>(AQ38/10)*100</f>
        <v>20</v>
      </c>
      <c r="AS38" s="6">
        <v>6</v>
      </c>
      <c r="AT38" s="32">
        <f>(AS38/13)*100</f>
        <v>46.153846153846153</v>
      </c>
      <c r="AU38" s="32">
        <f>AN38+AP38+AR38+AT38</f>
        <v>104.61538461538461</v>
      </c>
      <c r="AV38" s="6">
        <v>36</v>
      </c>
    </row>
    <row r="39" spans="1:48" s="2" customFormat="1" x14ac:dyDescent="0.2">
      <c r="A39" s="5">
        <f t="shared" si="0"/>
        <v>37</v>
      </c>
      <c r="B39" s="17" t="s">
        <v>134</v>
      </c>
      <c r="C39" s="13" t="s">
        <v>77</v>
      </c>
      <c r="D39" s="6" t="s">
        <v>78</v>
      </c>
      <c r="E39" s="6" t="s">
        <v>23</v>
      </c>
      <c r="F39" s="6" t="s">
        <v>50</v>
      </c>
      <c r="G39" s="13" t="s">
        <v>262</v>
      </c>
      <c r="H39" s="6">
        <v>30</v>
      </c>
      <c r="I39" s="6">
        <v>1400</v>
      </c>
      <c r="J39" s="6">
        <v>20</v>
      </c>
      <c r="K39" s="6">
        <v>70</v>
      </c>
      <c r="L39" s="6" t="s">
        <v>43</v>
      </c>
      <c r="M39" s="6" t="s">
        <v>43</v>
      </c>
      <c r="N39" s="6" t="s">
        <v>43</v>
      </c>
      <c r="O39" s="6" t="s">
        <v>43</v>
      </c>
      <c r="P39" s="6" t="s">
        <v>43</v>
      </c>
      <c r="Q39" s="6" t="s">
        <v>267</v>
      </c>
      <c r="R39" s="6" t="s">
        <v>43</v>
      </c>
      <c r="S39" s="6" t="s">
        <v>136</v>
      </c>
      <c r="T39" s="6" t="s">
        <v>43</v>
      </c>
      <c r="U39" s="6" t="s">
        <v>135</v>
      </c>
      <c r="V39" s="6" t="s">
        <v>50</v>
      </c>
      <c r="W39" s="6" t="s">
        <v>29</v>
      </c>
      <c r="X39" s="6" t="s">
        <v>54</v>
      </c>
      <c r="Y39" s="6">
        <v>62</v>
      </c>
      <c r="Z39" s="6">
        <v>20</v>
      </c>
      <c r="AA39" s="6" t="s">
        <v>267</v>
      </c>
      <c r="AB39" s="6" t="s">
        <v>23</v>
      </c>
      <c r="AC39" s="6">
        <v>37</v>
      </c>
      <c r="AD39" s="6">
        <v>10</v>
      </c>
      <c r="AE39" s="6">
        <v>50</v>
      </c>
      <c r="AF39" s="6">
        <v>62.5</v>
      </c>
      <c r="AG39" s="6">
        <f>AE39/AF39</f>
        <v>0.8</v>
      </c>
      <c r="AH39" s="13" t="s">
        <v>262</v>
      </c>
      <c r="AI39" s="13" t="s">
        <v>284</v>
      </c>
      <c r="AJ39" s="17">
        <v>500</v>
      </c>
      <c r="AK39" s="6" t="s">
        <v>267</v>
      </c>
      <c r="AL39" s="6" t="s">
        <v>31</v>
      </c>
      <c r="AM39" s="6">
        <v>9</v>
      </c>
      <c r="AN39" s="32">
        <f>(AM39/13)*100</f>
        <v>69.230769230769226</v>
      </c>
      <c r="AO39" s="6">
        <v>2</v>
      </c>
      <c r="AP39" s="32">
        <f>(AO39/21)*100</f>
        <v>9.5238095238095237</v>
      </c>
      <c r="AQ39" s="6">
        <v>0</v>
      </c>
      <c r="AR39" s="6">
        <f>(AQ39/10)*100</f>
        <v>0</v>
      </c>
      <c r="AS39" s="6">
        <v>0</v>
      </c>
      <c r="AT39" s="32">
        <f>(AS39/13)*100</f>
        <v>0</v>
      </c>
      <c r="AU39" s="32">
        <f>AN39+AP39+AR39+AT39</f>
        <v>78.754578754578745</v>
      </c>
      <c r="AV39" s="6">
        <v>37</v>
      </c>
    </row>
    <row r="40" spans="1:48" s="2" customFormat="1" x14ac:dyDescent="0.2">
      <c r="A40" s="5">
        <f t="shared" si="0"/>
        <v>38</v>
      </c>
      <c r="B40" s="17" t="s">
        <v>196</v>
      </c>
      <c r="C40" s="13" t="s">
        <v>197</v>
      </c>
      <c r="D40" s="6" t="s">
        <v>198</v>
      </c>
      <c r="E40" s="6" t="s">
        <v>110</v>
      </c>
      <c r="F40" s="6" t="s">
        <v>165</v>
      </c>
      <c r="G40" s="13" t="s">
        <v>24</v>
      </c>
      <c r="H40" s="6">
        <v>40</v>
      </c>
      <c r="I40" s="6">
        <v>200</v>
      </c>
      <c r="J40" s="6">
        <v>20</v>
      </c>
      <c r="K40" s="6">
        <v>10</v>
      </c>
      <c r="L40" s="6" t="s">
        <v>43</v>
      </c>
      <c r="M40" s="6" t="s">
        <v>43</v>
      </c>
      <c r="N40" s="6" t="s">
        <v>43</v>
      </c>
      <c r="O40" s="6" t="s">
        <v>43</v>
      </c>
      <c r="P40" s="6" t="s">
        <v>43</v>
      </c>
      <c r="Q40" s="6" t="s">
        <v>267</v>
      </c>
      <c r="R40" s="6" t="s">
        <v>43</v>
      </c>
      <c r="S40" s="6" t="s">
        <v>200</v>
      </c>
      <c r="T40" s="6" t="s">
        <v>62</v>
      </c>
      <c r="U40" s="6" t="s">
        <v>199</v>
      </c>
      <c r="V40" s="6" t="s">
        <v>165</v>
      </c>
      <c r="W40" s="6" t="s">
        <v>29</v>
      </c>
      <c r="X40" s="6" t="s">
        <v>201</v>
      </c>
      <c r="Y40" s="6">
        <v>42</v>
      </c>
      <c r="Z40" s="6">
        <v>30</v>
      </c>
      <c r="AA40" s="6" t="s">
        <v>267</v>
      </c>
      <c r="AB40" s="6" t="s">
        <v>110</v>
      </c>
      <c r="AC40" s="6">
        <v>42</v>
      </c>
      <c r="AD40" s="6">
        <v>10</v>
      </c>
      <c r="AE40" s="6">
        <v>30</v>
      </c>
      <c r="AF40" s="6">
        <v>108</v>
      </c>
      <c r="AG40" s="12">
        <f>AE40/AF40</f>
        <v>0.27777777777777779</v>
      </c>
      <c r="AH40" s="13" t="s">
        <v>24</v>
      </c>
      <c r="AI40" s="13" t="s">
        <v>293</v>
      </c>
      <c r="AJ40" s="17">
        <v>200</v>
      </c>
      <c r="AK40" s="6" t="s">
        <v>267</v>
      </c>
      <c r="AL40" s="6" t="s">
        <v>55</v>
      </c>
      <c r="AM40" s="2">
        <v>6</v>
      </c>
      <c r="AN40" s="32">
        <f>(AM40/13)*100</f>
        <v>46.153846153846153</v>
      </c>
      <c r="AO40" s="6">
        <v>6</v>
      </c>
      <c r="AP40" s="32">
        <f>(AO40/21)*100</f>
        <v>28.571428571428569</v>
      </c>
      <c r="AQ40" s="6">
        <v>0</v>
      </c>
      <c r="AR40" s="6">
        <f>(AQ40/10)*100</f>
        <v>0</v>
      </c>
      <c r="AS40" s="6">
        <v>0</v>
      </c>
      <c r="AT40" s="32">
        <f>(AS40/13)*100</f>
        <v>0</v>
      </c>
      <c r="AU40" s="32">
        <f>AN40+AP40+AR40+AT40</f>
        <v>74.725274725274716</v>
      </c>
      <c r="AV40" s="6">
        <v>38</v>
      </c>
    </row>
    <row r="41" spans="1:48" s="2" customFormat="1" x14ac:dyDescent="0.2">
      <c r="A41" s="5">
        <f t="shared" si="0"/>
        <v>39</v>
      </c>
      <c r="B41" s="17" t="s">
        <v>213</v>
      </c>
      <c r="C41" s="13" t="s">
        <v>152</v>
      </c>
      <c r="D41" s="6" t="s">
        <v>153</v>
      </c>
      <c r="E41" s="6" t="s">
        <v>66</v>
      </c>
      <c r="F41" s="6" t="s">
        <v>22</v>
      </c>
      <c r="G41" s="13" t="s">
        <v>262</v>
      </c>
      <c r="H41" s="6">
        <v>50</v>
      </c>
      <c r="I41" s="6">
        <v>200</v>
      </c>
      <c r="J41" s="6">
        <v>20</v>
      </c>
      <c r="K41" s="6">
        <v>10</v>
      </c>
      <c r="L41" s="6" t="s">
        <v>46</v>
      </c>
      <c r="M41" s="6" t="s">
        <v>46</v>
      </c>
      <c r="N41" s="6" t="s">
        <v>46</v>
      </c>
      <c r="O41" s="6" t="s">
        <v>46</v>
      </c>
      <c r="P41" s="6" t="s">
        <v>46</v>
      </c>
      <c r="Q41" s="6" t="s">
        <v>266</v>
      </c>
      <c r="R41" s="6" t="s">
        <v>46</v>
      </c>
      <c r="S41" s="6" t="s">
        <v>215</v>
      </c>
      <c r="T41" s="6" t="s">
        <v>46</v>
      </c>
      <c r="U41" s="6" t="s">
        <v>214</v>
      </c>
      <c r="V41" s="6" t="s">
        <v>22</v>
      </c>
      <c r="W41" s="6" t="s">
        <v>29</v>
      </c>
      <c r="X41" s="6" t="s">
        <v>30</v>
      </c>
      <c r="Y41" s="6">
        <v>41</v>
      </c>
      <c r="Z41" s="6">
        <v>20</v>
      </c>
      <c r="AA41" s="6" t="s">
        <v>267</v>
      </c>
      <c r="AB41" s="6" t="s">
        <v>66</v>
      </c>
      <c r="AC41" s="6">
        <v>37</v>
      </c>
      <c r="AD41" s="6">
        <v>30</v>
      </c>
      <c r="AE41" s="6">
        <v>350</v>
      </c>
      <c r="AF41" s="6">
        <v>20</v>
      </c>
      <c r="AG41" s="6">
        <f>AE41/AF41</f>
        <v>17.5</v>
      </c>
      <c r="AH41" s="13" t="s">
        <v>262</v>
      </c>
      <c r="AI41" s="13" t="s">
        <v>295</v>
      </c>
      <c r="AJ41" s="17" t="s">
        <v>216</v>
      </c>
      <c r="AK41" s="6" t="s">
        <v>267</v>
      </c>
      <c r="AL41" s="6" t="s">
        <v>31</v>
      </c>
      <c r="AM41" s="2">
        <v>4</v>
      </c>
      <c r="AN41" s="32">
        <f>(AM41/13)*100</f>
        <v>30.76923076923077</v>
      </c>
      <c r="AO41" s="6">
        <v>6</v>
      </c>
      <c r="AP41" s="32">
        <f>(AO41/21)*100</f>
        <v>28.571428571428569</v>
      </c>
      <c r="AQ41" s="6">
        <v>0</v>
      </c>
      <c r="AR41" s="6">
        <f>(AQ41/10)*100</f>
        <v>0</v>
      </c>
      <c r="AS41" s="6">
        <v>0</v>
      </c>
      <c r="AT41" s="32">
        <f>(AS41/13)*100</f>
        <v>0</v>
      </c>
      <c r="AU41" s="32">
        <f>AN41+AP41+AR41+AT41</f>
        <v>59.340659340659343</v>
      </c>
      <c r="AV41" s="6">
        <v>39</v>
      </c>
    </row>
    <row r="42" spans="1:48" s="2" customFormat="1" x14ac:dyDescent="0.2">
      <c r="A42" s="5">
        <f t="shared" si="0"/>
        <v>40</v>
      </c>
      <c r="B42" s="17" t="s">
        <v>151</v>
      </c>
      <c r="C42" s="13" t="s">
        <v>152</v>
      </c>
      <c r="D42" s="6" t="s">
        <v>153</v>
      </c>
      <c r="E42" s="6" t="s">
        <v>66</v>
      </c>
      <c r="F42" s="6" t="s">
        <v>22</v>
      </c>
      <c r="G42" s="13" t="s">
        <v>262</v>
      </c>
      <c r="H42" s="6">
        <v>55</v>
      </c>
      <c r="I42" s="6">
        <v>200</v>
      </c>
      <c r="J42" s="6">
        <v>20</v>
      </c>
      <c r="K42" s="6">
        <v>10</v>
      </c>
      <c r="L42" s="6" t="s">
        <v>43</v>
      </c>
      <c r="M42" s="6" t="s">
        <v>43</v>
      </c>
      <c r="N42" s="6" t="s">
        <v>43</v>
      </c>
      <c r="O42" s="6" t="s">
        <v>43</v>
      </c>
      <c r="P42" s="6" t="s">
        <v>43</v>
      </c>
      <c r="Q42" s="6" t="s">
        <v>267</v>
      </c>
      <c r="R42" s="6" t="s">
        <v>43</v>
      </c>
      <c r="S42" s="6" t="s">
        <v>155</v>
      </c>
      <c r="T42" s="6" t="s">
        <v>43</v>
      </c>
      <c r="U42" s="6" t="s">
        <v>154</v>
      </c>
      <c r="V42" s="6" t="s">
        <v>22</v>
      </c>
      <c r="W42" s="6" t="s">
        <v>29</v>
      </c>
      <c r="X42" s="6" t="s">
        <v>30</v>
      </c>
      <c r="Y42" s="6">
        <v>42</v>
      </c>
      <c r="Z42" s="6">
        <v>25</v>
      </c>
      <c r="AA42" s="6" t="s">
        <v>267</v>
      </c>
      <c r="AB42" s="6" t="s">
        <v>66</v>
      </c>
      <c r="AC42" s="6">
        <v>37</v>
      </c>
      <c r="AD42" s="6">
        <v>30</v>
      </c>
      <c r="AE42" s="6">
        <v>44</v>
      </c>
      <c r="AF42" s="6">
        <v>24.2</v>
      </c>
      <c r="AG42" s="12">
        <f>AE42/AF42</f>
        <v>1.8181818181818183</v>
      </c>
      <c r="AH42" s="13" t="s">
        <v>262</v>
      </c>
      <c r="AI42" s="13" t="s">
        <v>287</v>
      </c>
      <c r="AJ42" s="17">
        <v>1000</v>
      </c>
      <c r="AK42" s="6" t="s">
        <v>267</v>
      </c>
      <c r="AL42" s="6" t="s">
        <v>31</v>
      </c>
      <c r="AM42" s="2">
        <v>3</v>
      </c>
      <c r="AN42" s="32">
        <f>(AM42/13)*100</f>
        <v>23.076923076923077</v>
      </c>
      <c r="AO42" s="6">
        <v>6</v>
      </c>
      <c r="AP42" s="32">
        <f>(AO42/21)*100</f>
        <v>28.571428571428569</v>
      </c>
      <c r="AQ42" s="6">
        <v>0</v>
      </c>
      <c r="AR42" s="6">
        <f>(AQ42/10)*100</f>
        <v>0</v>
      </c>
      <c r="AS42" s="6">
        <v>0</v>
      </c>
      <c r="AT42" s="32">
        <f>(AS42/13)*100</f>
        <v>0</v>
      </c>
      <c r="AU42" s="32">
        <f>AN42+AP42+AR42+AT42</f>
        <v>51.64835164835165</v>
      </c>
      <c r="AV42" s="6">
        <v>40</v>
      </c>
    </row>
    <row r="43" spans="1:48" s="2" customFormat="1" x14ac:dyDescent="0.2">
      <c r="A43" s="5">
        <f t="shared" si="0"/>
        <v>41</v>
      </c>
      <c r="B43" s="17" t="s">
        <v>128</v>
      </c>
      <c r="C43" s="13" t="s">
        <v>129</v>
      </c>
      <c r="D43" s="6" t="s">
        <v>130</v>
      </c>
      <c r="E43" s="6" t="s">
        <v>131</v>
      </c>
      <c r="F43" s="6" t="s">
        <v>22</v>
      </c>
      <c r="G43" s="13" t="s">
        <v>261</v>
      </c>
      <c r="H43" s="6">
        <v>35</v>
      </c>
      <c r="I43" s="6" t="s">
        <v>46</v>
      </c>
      <c r="J43" s="6" t="s">
        <v>46</v>
      </c>
      <c r="K43" s="6" t="s">
        <v>46</v>
      </c>
      <c r="L43" s="6" t="s">
        <v>43</v>
      </c>
      <c r="M43" s="6" t="s">
        <v>43</v>
      </c>
      <c r="N43" s="6" t="s">
        <v>43</v>
      </c>
      <c r="O43" s="6" t="s">
        <v>43</v>
      </c>
      <c r="P43" s="6" t="s">
        <v>43</v>
      </c>
      <c r="Q43" s="6" t="s">
        <v>267</v>
      </c>
      <c r="R43" s="6" t="s">
        <v>133</v>
      </c>
      <c r="S43" s="6" t="s">
        <v>132</v>
      </c>
      <c r="T43" s="6" t="s">
        <v>39</v>
      </c>
      <c r="U43" s="6" t="s">
        <v>46</v>
      </c>
      <c r="V43" s="6" t="s">
        <v>22</v>
      </c>
      <c r="W43" s="6" t="s">
        <v>29</v>
      </c>
      <c r="X43" s="6" t="s">
        <v>30</v>
      </c>
      <c r="Y43" s="6">
        <v>39</v>
      </c>
      <c r="Z43" s="6">
        <v>20</v>
      </c>
      <c r="AA43" s="6" t="s">
        <v>267</v>
      </c>
      <c r="AB43" s="6" t="s">
        <v>131</v>
      </c>
      <c r="AC43" s="6">
        <v>37</v>
      </c>
      <c r="AD43" s="6">
        <v>15</v>
      </c>
      <c r="AE43" s="6">
        <v>500</v>
      </c>
      <c r="AF43" s="6">
        <v>500</v>
      </c>
      <c r="AG43" s="6">
        <f>AE43/AF43</f>
        <v>1</v>
      </c>
      <c r="AH43" s="13" t="s">
        <v>261</v>
      </c>
      <c r="AI43" s="13" t="s">
        <v>46</v>
      </c>
      <c r="AJ43" s="17" t="s">
        <v>43</v>
      </c>
      <c r="AK43" s="6" t="s">
        <v>267</v>
      </c>
      <c r="AL43" s="6" t="s">
        <v>31</v>
      </c>
      <c r="AM43" s="2">
        <v>4</v>
      </c>
      <c r="AN43" s="32">
        <f>(AM43/13)*100</f>
        <v>30.76923076923077</v>
      </c>
      <c r="AO43" s="6">
        <v>0</v>
      </c>
      <c r="AP43" s="32">
        <f>(AO43/21)*100</f>
        <v>0</v>
      </c>
      <c r="AQ43" s="6">
        <v>0</v>
      </c>
      <c r="AR43" s="6">
        <f>(AQ43/10)*100</f>
        <v>0</v>
      </c>
      <c r="AS43" s="6">
        <v>0</v>
      </c>
      <c r="AT43" s="32">
        <f>(AS43/13)*100</f>
        <v>0</v>
      </c>
      <c r="AU43" s="32">
        <f>AN43+AP43+AR43+AT43</f>
        <v>30.76923076923077</v>
      </c>
      <c r="AV43" s="6">
        <v>41</v>
      </c>
    </row>
    <row r="44" spans="1:48" s="2" customFormat="1" x14ac:dyDescent="0.2">
      <c r="A44" s="5">
        <f t="shared" si="0"/>
        <v>42</v>
      </c>
      <c r="B44" s="17" t="s">
        <v>42</v>
      </c>
      <c r="C44" s="13" t="s">
        <v>43</v>
      </c>
      <c r="D44" s="6" t="s">
        <v>43</v>
      </c>
      <c r="E44" s="6" t="s">
        <v>23</v>
      </c>
      <c r="F44" s="6" t="s">
        <v>22</v>
      </c>
      <c r="G44" s="13" t="s">
        <v>262</v>
      </c>
      <c r="H44" s="6">
        <v>60</v>
      </c>
      <c r="I44" s="6" t="s">
        <v>46</v>
      </c>
      <c r="J44" s="6" t="s">
        <v>46</v>
      </c>
      <c r="K44" s="6">
        <v>10</v>
      </c>
      <c r="L44" s="6" t="s">
        <v>43</v>
      </c>
      <c r="M44" s="6" t="s">
        <v>43</v>
      </c>
      <c r="N44" s="6">
        <v>3</v>
      </c>
      <c r="O44" s="6" t="s">
        <v>43</v>
      </c>
      <c r="P44" s="6" t="s">
        <v>43</v>
      </c>
      <c r="Q44" s="6" t="s">
        <v>267</v>
      </c>
      <c r="R44" s="6" t="s">
        <v>43</v>
      </c>
      <c r="S44" s="6" t="s">
        <v>45</v>
      </c>
      <c r="T44" s="6" t="s">
        <v>28</v>
      </c>
      <c r="U44" s="6" t="s">
        <v>44</v>
      </c>
      <c r="V44" s="6" t="s">
        <v>22</v>
      </c>
      <c r="W44" s="6" t="s">
        <v>29</v>
      </c>
      <c r="X44" s="6" t="s">
        <v>30</v>
      </c>
      <c r="Y44" s="6">
        <v>42</v>
      </c>
      <c r="Z44" s="6">
        <v>30</v>
      </c>
      <c r="AA44" s="6" t="s">
        <v>267</v>
      </c>
      <c r="AB44" s="6" t="s">
        <v>23</v>
      </c>
      <c r="AC44" s="6">
        <v>37</v>
      </c>
      <c r="AD44" s="6">
        <v>30</v>
      </c>
      <c r="AE44" s="6">
        <v>37</v>
      </c>
      <c r="AF44" s="6">
        <v>37</v>
      </c>
      <c r="AG44" s="6">
        <f>AE44/AF44</f>
        <v>1</v>
      </c>
      <c r="AH44" s="13" t="s">
        <v>262</v>
      </c>
      <c r="AI44" s="13" t="s">
        <v>274</v>
      </c>
      <c r="AJ44" s="17">
        <v>1000</v>
      </c>
      <c r="AK44" s="6" t="s">
        <v>267</v>
      </c>
      <c r="AL44" s="6" t="s">
        <v>31</v>
      </c>
      <c r="AM44" s="2">
        <v>2</v>
      </c>
      <c r="AN44" s="32">
        <f>(AM44/13)*100</f>
        <v>15.384615384615385</v>
      </c>
      <c r="AO44" s="6">
        <v>0</v>
      </c>
      <c r="AP44" s="32">
        <f>(AO44/21)*100</f>
        <v>0</v>
      </c>
      <c r="AQ44" s="6">
        <v>0</v>
      </c>
      <c r="AR44" s="6">
        <f>(AQ44/10)*100</f>
        <v>0</v>
      </c>
      <c r="AS44" s="6">
        <v>0</v>
      </c>
      <c r="AT44" s="32">
        <f>(AS44/13)*100</f>
        <v>0</v>
      </c>
      <c r="AU44" s="32">
        <f>AN44+AP44+AR44+AT44</f>
        <v>15.384615384615385</v>
      </c>
      <c r="AV44" s="6">
        <v>42</v>
      </c>
    </row>
    <row r="46" spans="1:48" x14ac:dyDescent="0.2">
      <c r="A46" s="1" t="s">
        <v>46</v>
      </c>
      <c r="B46" s="44" t="s">
        <v>313</v>
      </c>
    </row>
    <row r="47" spans="1:48" x14ac:dyDescent="0.2">
      <c r="A47" s="1" t="s">
        <v>43</v>
      </c>
      <c r="B47" s="44" t="s">
        <v>101</v>
      </c>
    </row>
    <row r="48" spans="1:48" x14ac:dyDescent="0.2">
      <c r="A48" s="1" t="s">
        <v>314</v>
      </c>
      <c r="B48" s="44" t="s">
        <v>315</v>
      </c>
    </row>
    <row r="49" spans="1:2" x14ac:dyDescent="0.2">
      <c r="A49" s="1" t="s">
        <v>321</v>
      </c>
      <c r="B49" s="44" t="s">
        <v>24</v>
      </c>
    </row>
    <row r="50" spans="1:2" x14ac:dyDescent="0.2">
      <c r="A50" s="1" t="s">
        <v>85</v>
      </c>
      <c r="B50" s="44" t="s">
        <v>322</v>
      </c>
    </row>
  </sheetData>
  <autoFilter ref="A2:AV2" xr:uid="{D77183C2-A2BE-1440-9EA7-DFA03EAD6ADE}">
    <sortState xmlns:xlrd2="http://schemas.microsoft.com/office/spreadsheetml/2017/richdata2" ref="A3:AV44">
      <sortCondition descending="1" ref="AU2:AU44"/>
    </sortState>
  </autoFilter>
  <conditionalFormatting sqref="AV3:AV44">
    <cfRule type="colorScale" priority="2">
      <colorScale>
        <cfvo type="min"/>
        <cfvo type="max"/>
        <color theme="9" tint="-0.249977111117893"/>
        <color theme="0"/>
      </colorScale>
    </cfRule>
  </conditionalFormatting>
  <conditionalFormatting sqref="A3:A44">
    <cfRule type="colorScale" priority="1">
      <colorScale>
        <cfvo type="min"/>
        <cfvo type="max"/>
        <color theme="9" tint="-0.249977111117893"/>
        <color theme="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CRISPR-CAS METHODS_SARS-COV-2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Hernandez garcia</dc:creator>
  <cp:lastModifiedBy>armando Hernandez garcia</cp:lastModifiedBy>
  <dcterms:created xsi:type="dcterms:W3CDTF">2022-01-28T21:55:22Z</dcterms:created>
  <dcterms:modified xsi:type="dcterms:W3CDTF">2022-01-28T23:20:09Z</dcterms:modified>
</cp:coreProperties>
</file>